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60" windowHeight="9855" activeTab="1"/>
  </bookViews>
  <sheets>
    <sheet name="Arkusz1" sheetId="1" r:id="rId1"/>
    <sheet name="wersja www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<sst xmlns="http://schemas.openxmlformats.org/spreadsheetml/2006/main" count="398" uniqueCount="180">
  <si>
    <t>Grupy zbiorowisk</t>
  </si>
  <si>
    <t>I rząd</t>
  </si>
  <si>
    <t>II rząd</t>
  </si>
  <si>
    <t>III rząd</t>
  </si>
  <si>
    <t>Kod</t>
  </si>
  <si>
    <t>Nazwa polska typu zbiorowiska potencjalnego</t>
  </si>
  <si>
    <t>Udział jednostki w kraju [%]</t>
  </si>
  <si>
    <t>Higrofilne lasy liściaste</t>
  </si>
  <si>
    <t>Olsy</t>
  </si>
  <si>
    <t>Olsy środkowoeuropejskie</t>
  </si>
  <si>
    <t>Carici elongatae-Alnetum (=Ribeso nigri-Alnetum + Sphagno squarrosi-Alnetum)</t>
  </si>
  <si>
    <t>Łęgi</t>
  </si>
  <si>
    <t>Łęgi niżowe</t>
  </si>
  <si>
    <t>Nadrzeczne łęgi wierzbowo-topolowe</t>
  </si>
  <si>
    <t>Salici-Populetum (=Salicetum albo-fragilis + Populetum albae)</t>
  </si>
  <si>
    <t>Nadrzeczny łęg jesionowo-wiązowy</t>
  </si>
  <si>
    <t>Ficario-Ulmetum typicum</t>
  </si>
  <si>
    <t>Niżowy łęg wiązowo-dębowy</t>
  </si>
  <si>
    <t>Ficario-Ulmetum chrysosplenietosum</t>
  </si>
  <si>
    <t>Niżowy łęg jesionowo-olszowy</t>
  </si>
  <si>
    <t>Fraxino-Alnetum (=Circaeo-Alnetum)</t>
  </si>
  <si>
    <t>Łęgi podgórsko-górskie</t>
  </si>
  <si>
    <t>Nadrzeczna olszyna górska</t>
  </si>
  <si>
    <t>Alnetum incanae</t>
  </si>
  <si>
    <t>Podgórski łęg jesionowy</t>
  </si>
  <si>
    <t>Carici remotae-Fraxinetum</t>
  </si>
  <si>
    <t>Razem łęgi</t>
  </si>
  <si>
    <t>Razem higrofilne lasy liściaste</t>
  </si>
  <si>
    <t>Eutroficzne lasy liściaste</t>
  </si>
  <si>
    <t>Grądy</t>
  </si>
  <si>
    <t>Grądy subatlantyckie</t>
  </si>
  <si>
    <t>Grąd subatlantycki, seria uboga</t>
  </si>
  <si>
    <t>Stellario-Carpinetum</t>
  </si>
  <si>
    <t xml:space="preserve">Grąd subatlantycki, seria żyzna </t>
  </si>
  <si>
    <t>Grądy środkowoeuropejskie</t>
  </si>
  <si>
    <t>Grąd środkowoeuropejski, odmiana śląsko-wielkopolska, forma niżowa, seria uboga</t>
  </si>
  <si>
    <t>Galio-Carpinetum</t>
  </si>
  <si>
    <t xml:space="preserve">Grąd środkowoeuropejski, odmiana śląsko-wielkopolska, forma niżowa, seria żyzna </t>
  </si>
  <si>
    <t>Grąd środkowoeuropejski, odmiana śląsko-wielkopolska, forma podgórska, seria uboga</t>
  </si>
  <si>
    <t xml:space="preserve">Grąd środkowoeuropejski, odmiana śląsko-wielkopolska, forma podgórska, seria żyzna </t>
  </si>
  <si>
    <t>Grąd środkowoeuropejski, odmiana kujawska, seria uboga</t>
  </si>
  <si>
    <t xml:space="preserve">Grąd środkowoeuropejski, odmiana kujawska, seria żyzna </t>
  </si>
  <si>
    <t>Grądy subkontynentalne</t>
  </si>
  <si>
    <t>Grąd subkontynentalny, odmiana małopolska, forma wyżynna, seria uboga</t>
  </si>
  <si>
    <t>Tilio-Carpinetum</t>
  </si>
  <si>
    <t xml:space="preserve">Grąd subkontynentalny, odmiana małopolska, forma wyżynna, seria żyzna </t>
  </si>
  <si>
    <t>Grąd subkontynentalny, odmiana małopolska, forma podgórska, seria uboga</t>
  </si>
  <si>
    <t xml:space="preserve">Grąd subkontynentalny, odmiana małopolska, forma podgórska, seria żyzna </t>
  </si>
  <si>
    <t>Grąd subkontynentalny, odmiana środkowopolska, seria uboga</t>
  </si>
  <si>
    <t xml:space="preserve">Grąd subkontynentalny, odmiana środkowopolska, seria żyzna </t>
  </si>
  <si>
    <t>Grąd subkontynentalny, odmiana subborealna, seria uboga</t>
  </si>
  <si>
    <t xml:space="preserve">Grąd subkontynentalny, odmiana subborealna, seria żyzna </t>
  </si>
  <si>
    <t xml:space="preserve">Grąd subkontynentalny, odmiana wołyńska, seria uboga </t>
  </si>
  <si>
    <t xml:space="preserve">Grąd subkontynentalny, odmiana wołyńska, seria żyzna </t>
  </si>
  <si>
    <t>Niżowo-wyżynny las jodłowy z grabem i dębem</t>
  </si>
  <si>
    <t>Tilio-Carpinetum (?)</t>
  </si>
  <si>
    <t>Razem grądy</t>
  </si>
  <si>
    <t>Buczyny</t>
  </si>
  <si>
    <t>Buczyny żyzne (typowe)</t>
  </si>
  <si>
    <t>Żyzna buczyna niżowa</t>
  </si>
  <si>
    <t>Galio odorati-Fagetum (=Melico-Fagetum)</t>
  </si>
  <si>
    <t>Żyzna buczyna sudecka, forma podgórska</t>
  </si>
  <si>
    <t>Dentario enneaphyllidis-Fagetum</t>
  </si>
  <si>
    <t>Żyzna buczyna sudecka, forma  reglowa</t>
  </si>
  <si>
    <t>Żyzna buczyna karpacka, odmiana zachodniokarpacka, forma podgórska</t>
  </si>
  <si>
    <t>Dentario glandulosae-Fagetum</t>
  </si>
  <si>
    <t>Żyzna buczyna karpacka, odmiana zachodniokarpacka, forma reglowa</t>
  </si>
  <si>
    <t>Żyzna buczyna karpacka, odmiana wschodniokarpacka, forma podgórska</t>
  </si>
  <si>
    <t>Żyzna buczyna karpacka, odmiana wschodniokarpacka, forma reglowa</t>
  </si>
  <si>
    <t>Buczyny storczykowe</t>
  </si>
  <si>
    <t>Nawapienna buczyna storczykowa</t>
  </si>
  <si>
    <t>Cephalanthero-Fagenion</t>
  </si>
  <si>
    <t>Buczyny ubogie</t>
  </si>
  <si>
    <t>Uboga buczyna niżowa</t>
  </si>
  <si>
    <t>Luzulo pilosae-Fagetum</t>
  </si>
  <si>
    <t>Uboga buczyna górska</t>
  </si>
  <si>
    <t>Luzulo luzuloidis-Fagetum</t>
  </si>
  <si>
    <t>Lasy jodłowe</t>
  </si>
  <si>
    <t>Górski żyzny las jodłowy</t>
  </si>
  <si>
    <t>Galio-Abietenion</t>
  </si>
  <si>
    <t>Razem buczyny</t>
  </si>
  <si>
    <t>Lasy klonowo-lipowo-jaworowe</t>
  </si>
  <si>
    <t>Podgórski las klonowo-lipowy</t>
  </si>
  <si>
    <t>Zboczowe lasy jaworowe</t>
  </si>
  <si>
    <t>Acerenion pseudoplatani</t>
  </si>
  <si>
    <t>Razem lasy klonowo-lipowo-jaworowe</t>
  </si>
  <si>
    <t>Dąbrowy świetliste</t>
  </si>
  <si>
    <t>Świetlista dąbrowa, postać niżowa</t>
  </si>
  <si>
    <t>Potentillo albae-Quercetum typicum</t>
  </si>
  <si>
    <t>Świetlista dąbrowa, postać wyżynna</t>
  </si>
  <si>
    <t>Potentillo albae-Quercetum rosetosum gallicae</t>
  </si>
  <si>
    <t>Razem dąbrowy świetliste</t>
  </si>
  <si>
    <t>Razem eutroficzne lasy liściaste</t>
  </si>
  <si>
    <t>Oligotroficzne lasy liściaste</t>
  </si>
  <si>
    <t>Acydofilny pomorski las brzozowo-dębowy</t>
  </si>
  <si>
    <t>Acydofilny pomorski las bukowo-dębowy</t>
  </si>
  <si>
    <t>Acydofilny środkowoeuropejski las dębowy</t>
  </si>
  <si>
    <t>Acydofilny podgórski las dębowy</t>
  </si>
  <si>
    <t>Razem oligotroficzne lasy liściaste</t>
  </si>
  <si>
    <t>Lasy szpilkowe</t>
  </si>
  <si>
    <t>Grupa borów sosnowych</t>
  </si>
  <si>
    <t>Kontynentalne bory mieszane sosnowo-dębowe</t>
  </si>
  <si>
    <t>Pino-Quercetum (=Querco-Pinetum + Serratulo-Pinetum)</t>
  </si>
  <si>
    <t>Nadmorski bór sosnowy</t>
  </si>
  <si>
    <t>Empetro nigri-Pinetum</t>
  </si>
  <si>
    <t>Suboceaniczny bór sosnowy</t>
  </si>
  <si>
    <t>Leucobryo-Pinetum</t>
  </si>
  <si>
    <t>Kontynentalny bór sosnowy, odmiana sarmacka</t>
  </si>
  <si>
    <t>Peucedano-Pinetum</t>
  </si>
  <si>
    <t>Kontynentalny bór sosnowy, odmiana subborealna</t>
  </si>
  <si>
    <t>Subatlantycka brzezina bagienna</t>
  </si>
  <si>
    <t>Vaccinio uliginosi-Betuletum pubescentis</t>
  </si>
  <si>
    <t>Kontynentalny bór bagienny</t>
  </si>
  <si>
    <t>Vaccinio uliginosi-Pinetum</t>
  </si>
  <si>
    <t>Razem grupa borów sosnowych</t>
  </si>
  <si>
    <t>Grupa borów świerkowych i jodłowych</t>
  </si>
  <si>
    <t>Trzcinnikowy podgórski wilgotny bór sosnowy</t>
  </si>
  <si>
    <t>Calamagrostio villosae-Pinetum</t>
  </si>
  <si>
    <t>Borealne świerczyny niżowe</t>
  </si>
  <si>
    <t>Sphagno girgensohnii-Piceetum, Querco-Piceetum</t>
  </si>
  <si>
    <t>Wyżynny bór jodłowy</t>
  </si>
  <si>
    <t>Abietetum polonicum</t>
  </si>
  <si>
    <t>Dolnoreglowe bory świerkowo-jodłowe</t>
  </si>
  <si>
    <t>Abieti-Piceetum, Galio-Piceetum</t>
  </si>
  <si>
    <t>Sudecki górnoreglowy bór świerkowy</t>
  </si>
  <si>
    <t>Calamagrostio villosae-Piceetum (=Piceetum hercynicum)</t>
  </si>
  <si>
    <t>Karpackie górnoreglowe bory świerkowe</t>
  </si>
  <si>
    <t>Plagiothecio-Piceetum, Polysticho-Piceetum</t>
  </si>
  <si>
    <t>Razem grupa borów świerkowych i jodłowych</t>
  </si>
  <si>
    <t>Razem lasy szpilkowe</t>
  </si>
  <si>
    <t>Nieleśne zbiorowiska szczególnych siedlisk</t>
  </si>
  <si>
    <t>Zbiorowiska wysokogórskie</t>
  </si>
  <si>
    <t>Sudeckie zarośla kosodrzewiny</t>
  </si>
  <si>
    <t>Pinetum mughi sudeticum</t>
  </si>
  <si>
    <t>Karpackie zarośla kosodrzewiny</t>
  </si>
  <si>
    <t>Wysokogórskie murawy i ziołorośla</t>
  </si>
  <si>
    <t>Caricetalia curvulae, Betulo-Adenostyletea, Elyno-Seslerietea</t>
  </si>
  <si>
    <t>Razem zbiorowiska wysokogórskie</t>
  </si>
  <si>
    <t>Zbiorowiska torfowisk</t>
  </si>
  <si>
    <t>Wilgotne wrzosowiska atlantyckie</t>
  </si>
  <si>
    <t>Sphagno-Ericetalia</t>
  </si>
  <si>
    <t>Mszary wysokotorfowiskowe</t>
  </si>
  <si>
    <t>Sphagnetalia magellanici</t>
  </si>
  <si>
    <t>Mechowiska subborealne</t>
  </si>
  <si>
    <t>Caricetalia fuscae</t>
  </si>
  <si>
    <t>Razem zbiorowiska torfowisk</t>
  </si>
  <si>
    <t>Inne zbiorowiska nieleśne</t>
  </si>
  <si>
    <t>Kserotermiczne murawy stepowe</t>
  </si>
  <si>
    <t>Festucetalia valesiacae</t>
  </si>
  <si>
    <t>Zbiorowiska solniskowe</t>
  </si>
  <si>
    <t>Thero-Salicornietea, Cakiletea maritimae, Asteretea tripolium</t>
  </si>
  <si>
    <t>Pionierskie zbiorowiska nadmorskie "białej wydmy"</t>
  </si>
  <si>
    <t>Ammophiletea</t>
  </si>
  <si>
    <t>Razem nieleśne zbiorowiska szczególnych siedlisk</t>
  </si>
  <si>
    <t>Inne jednostki kartograficzne</t>
  </si>
  <si>
    <t>Środowiska zdewastowane o nieznanej tendencji rozwojowej</t>
  </si>
  <si>
    <t>bez charakterystyki fitosocjologicznej</t>
  </si>
  <si>
    <t>Wody powierzchniowe (jeziora, zalewy i inne)</t>
  </si>
  <si>
    <t>Aceri platanoidis-Tilietum platyphylli</t>
  </si>
  <si>
    <t>Betulo-Quercetum roboris</t>
  </si>
  <si>
    <t>Fago-Quercetum petraeae</t>
  </si>
  <si>
    <t>Calamagrostio arundinaceae-Quercetum</t>
  </si>
  <si>
    <t>Luzulo luzuloidis-Quercetum</t>
  </si>
  <si>
    <t>Pinetum mughi carpaticum</t>
  </si>
  <si>
    <t>Charakterystyka jednostek legendy mapy przeglądowej potencjalnej roślinności naturalnej Polski</t>
  </si>
  <si>
    <t>Jednostki kartograficznej potencjalnej roślinności naturalnej</t>
  </si>
  <si>
    <t>Nazwa łacińska 
(zespoły i inne jednostki)</t>
  </si>
  <si>
    <r>
      <t>Powierzchnia całkowita jednostki 
[km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</si>
  <si>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Średnia wielkość wydziele-
nia [km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</si>
  <si>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Liczba wydzie-
leń</t>
  </si>
  <si>
    <t>Liczba znaków punkto-
wych</t>
  </si>
  <si>
    <t>wody</t>
  </si>
  <si>
    <t>Powierzchnia całkowita jednostki [km2]</t>
  </si>
  <si>
    <t>wartość</t>
  </si>
  <si>
    <t>różnica</t>
  </si>
  <si>
    <t>Liczba wydzieleń</t>
  </si>
  <si>
    <t>Średnia wielkość wydzielenia [km2]</t>
  </si>
  <si>
    <t>Pierwotne dane wektorowe</t>
  </si>
  <si>
    <t>Nowe dane wektorowe po korekcie topologii</t>
  </si>
  <si>
    <t>Charakterystyka jednostek legendy mapy przeglądowej potencjalnej roślinności naturalnej Polski (aktualizacja czerwiec 2023 r.)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</si>
</sst>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0"/>
    </font>
    <font>
      <i/>
      <sz val="10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hair"/>
      <top style="hair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hair"/>
      <top style="medium"/>
      <bottom style="thick"/>
    </border>
    <border>
      <left style="hair"/>
      <right style="double"/>
      <top style="medium"/>
      <bottom style="thick"/>
    </border>
    <border>
      <left style="medium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double"/>
      <top style="thick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medium"/>
    </border>
    <border>
      <left style="hair"/>
      <right style="double"/>
      <top style="thin"/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hair"/>
      <right style="hair"/>
      <top style="hair"/>
      <bottom style="thick"/>
    </border>
    <border>
      <left style="hair"/>
      <right style="double"/>
      <top style="hair"/>
      <bottom style="thick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 style="double"/>
      <right style="hair"/>
      <top style="thick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thick"/>
    </border>
    <border>
      <left style="hair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hair"/>
      <top style="medium"/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ck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ck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1" fontId="0" fillId="0" borderId="0" xfId="0" applyNumberForma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64" fontId="0" fillId="0" borderId="12" xfId="0" applyNumberFormat="1" applyBorder="1" applyAlignment="1">
      <alignment vertical="center"/>
    </xf>
    <xf numFmtId="165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64" fontId="0" fillId="0" borderId="12" xfId="0" applyNumberFormat="1" applyFill="1" applyBorder="1" applyAlignment="1">
      <alignment vertical="center"/>
    </xf>
    <xf numFmtId="1" fontId="0" fillId="0" borderId="13" xfId="0" applyNumberFormat="1" applyBorder="1" applyAlignment="1">
      <alignment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164" fontId="0" fillId="0" borderId="15" xfId="0" applyNumberFormat="1" applyBorder="1" applyAlignment="1">
      <alignment vertical="center"/>
    </xf>
    <xf numFmtId="165" fontId="0" fillId="0" borderId="15" xfId="0" applyNumberFormat="1" applyBorder="1" applyAlignment="1">
      <alignment vertical="center"/>
    </xf>
    <xf numFmtId="1" fontId="0" fillId="0" borderId="15" xfId="0" applyNumberFormat="1" applyBorder="1" applyAlignment="1">
      <alignment vertical="center"/>
    </xf>
    <xf numFmtId="164" fontId="0" fillId="0" borderId="15" xfId="0" applyNumberFormat="1" applyFill="1" applyBorder="1" applyAlignment="1">
      <alignment vertical="center"/>
    </xf>
    <xf numFmtId="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164" fontId="0" fillId="0" borderId="18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164" fontId="0" fillId="0" borderId="18" xfId="0" applyNumberFormat="1" applyFill="1" applyBorder="1" applyAlignment="1">
      <alignment vertical="center"/>
    </xf>
    <xf numFmtId="1" fontId="0" fillId="0" borderId="19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20" xfId="0" applyNumberFormat="1" applyFont="1" applyBorder="1" applyAlignment="1">
      <alignment vertical="center"/>
    </xf>
    <xf numFmtId="165" fontId="4" fillId="0" borderId="20" xfId="0" applyNumberFormat="1" applyFont="1" applyBorder="1" applyAlignment="1">
      <alignment vertical="center"/>
    </xf>
    <xf numFmtId="1" fontId="4" fillId="0" borderId="20" xfId="0" applyNumberFormat="1" applyFont="1" applyBorder="1" applyAlignment="1">
      <alignment vertical="center"/>
    </xf>
    <xf numFmtId="164" fontId="4" fillId="0" borderId="20" xfId="0" applyNumberFormat="1" applyFont="1" applyFill="1" applyBorder="1" applyAlignment="1">
      <alignment vertical="center"/>
    </xf>
    <xf numFmtId="1" fontId="4" fillId="0" borderId="2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22" xfId="0" applyNumberFormat="1" applyFont="1" applyBorder="1" applyAlignment="1">
      <alignment vertical="center"/>
    </xf>
    <xf numFmtId="165" fontId="3" fillId="0" borderId="22" xfId="0" applyNumberFormat="1" applyFont="1" applyBorder="1" applyAlignment="1">
      <alignment vertical="center"/>
    </xf>
    <xf numFmtId="1" fontId="3" fillId="0" borderId="22" xfId="0" applyNumberFormat="1" applyFont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" fontId="3" fillId="0" borderId="23" xfId="0" applyNumberFormat="1" applyFont="1" applyBorder="1" applyAlignment="1">
      <alignment vertical="center"/>
    </xf>
    <xf numFmtId="0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164" fontId="0" fillId="0" borderId="25" xfId="0" applyNumberFormat="1" applyBorder="1" applyAlignment="1">
      <alignment vertical="center"/>
    </xf>
    <xf numFmtId="165" fontId="0" fillId="0" borderId="25" xfId="0" applyNumberFormat="1" applyBorder="1" applyAlignment="1">
      <alignment vertical="center"/>
    </xf>
    <xf numFmtId="1" fontId="0" fillId="0" borderId="25" xfId="0" applyNumberFormat="1" applyBorder="1" applyAlignment="1">
      <alignment vertical="center"/>
    </xf>
    <xf numFmtId="164" fontId="0" fillId="0" borderId="25" xfId="0" applyNumberFormat="1" applyFill="1" applyBorder="1" applyAlignment="1">
      <alignment vertical="center"/>
    </xf>
    <xf numFmtId="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0" fontId="6" fillId="0" borderId="28" xfId="0" applyFont="1" applyBorder="1" applyAlignment="1">
      <alignment vertical="center" wrapText="1"/>
    </xf>
    <xf numFmtId="164" fontId="0" fillId="0" borderId="28" xfId="0" applyNumberFormat="1" applyBorder="1" applyAlignment="1">
      <alignment vertical="center"/>
    </xf>
    <xf numFmtId="165" fontId="0" fillId="0" borderId="28" xfId="0" applyNumberFormat="1" applyBorder="1" applyAlignment="1">
      <alignment vertical="center"/>
    </xf>
    <xf numFmtId="1" fontId="0" fillId="0" borderId="28" xfId="0" applyNumberFormat="1" applyBorder="1" applyAlignment="1">
      <alignment vertical="center"/>
    </xf>
    <xf numFmtId="164" fontId="0" fillId="0" borderId="28" xfId="0" applyNumberFormat="1" applyFill="1" applyBorder="1" applyAlignment="1">
      <alignment vertical="center"/>
    </xf>
    <xf numFmtId="1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6" fillId="0" borderId="31" xfId="0" applyFont="1" applyBorder="1" applyAlignment="1">
      <alignment vertical="center" wrapText="1"/>
    </xf>
    <xf numFmtId="164" fontId="0" fillId="0" borderId="31" xfId="0" applyNumberFormat="1" applyBorder="1" applyAlignment="1">
      <alignment vertical="center"/>
    </xf>
    <xf numFmtId="165" fontId="0" fillId="0" borderId="31" xfId="0" applyNumberFormat="1" applyBorder="1" applyAlignment="1">
      <alignment vertical="center"/>
    </xf>
    <xf numFmtId="1" fontId="0" fillId="0" borderId="31" xfId="0" applyNumberFormat="1" applyBorder="1" applyAlignment="1">
      <alignment vertical="center"/>
    </xf>
    <xf numFmtId="164" fontId="0" fillId="0" borderId="31" xfId="0" applyNumberFormat="1" applyFill="1" applyBorder="1" applyAlignment="1">
      <alignment vertical="center"/>
    </xf>
    <xf numFmtId="1" fontId="0" fillId="0" borderId="32" xfId="0" applyNumberFormat="1" applyBorder="1" applyAlignment="1">
      <alignment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164" fontId="0" fillId="0" borderId="34" xfId="0" applyNumberFormat="1" applyBorder="1" applyAlignment="1">
      <alignment vertical="center"/>
    </xf>
    <xf numFmtId="165" fontId="0" fillId="0" borderId="34" xfId="0" applyNumberFormat="1" applyBorder="1" applyAlignment="1">
      <alignment vertical="center"/>
    </xf>
    <xf numFmtId="1" fontId="0" fillId="0" borderId="34" xfId="0" applyNumberFormat="1" applyBorder="1" applyAlignment="1">
      <alignment vertical="center"/>
    </xf>
    <xf numFmtId="164" fontId="0" fillId="0" borderId="34" xfId="0" applyNumberFormat="1" applyFill="1" applyBorder="1" applyAlignment="1">
      <alignment vertical="center"/>
    </xf>
    <xf numFmtId="1" fontId="0" fillId="0" borderId="35" xfId="0" applyNumberFormat="1" applyBorder="1" applyAlignment="1">
      <alignment vertical="center"/>
    </xf>
    <xf numFmtId="0" fontId="0" fillId="0" borderId="36" xfId="0" applyNumberForma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164" fontId="0" fillId="0" borderId="20" xfId="0" applyNumberFormat="1" applyBorder="1" applyAlignment="1">
      <alignment vertical="center"/>
    </xf>
    <xf numFmtId="165" fontId="0" fillId="0" borderId="20" xfId="0" applyNumberFormat="1" applyBorder="1" applyAlignment="1">
      <alignment vertical="center"/>
    </xf>
    <xf numFmtId="1" fontId="0" fillId="0" borderId="20" xfId="0" applyNumberFormat="1" applyBorder="1" applyAlignment="1">
      <alignment vertical="center"/>
    </xf>
    <xf numFmtId="164" fontId="0" fillId="0" borderId="20" xfId="0" applyNumberFormat="1" applyFill="1" applyBorder="1" applyAlignment="1">
      <alignment vertical="center"/>
    </xf>
    <xf numFmtId="1" fontId="0" fillId="0" borderId="21" xfId="0" applyNumberFormat="1" applyBorder="1" applyAlignment="1">
      <alignment vertical="center"/>
    </xf>
    <xf numFmtId="164" fontId="4" fillId="0" borderId="37" xfId="0" applyNumberFormat="1" applyFont="1" applyBorder="1" applyAlignment="1">
      <alignment vertical="center"/>
    </xf>
    <xf numFmtId="165" fontId="4" fillId="0" borderId="37" xfId="0" applyNumberFormat="1" applyFont="1" applyBorder="1" applyAlignment="1">
      <alignment vertical="center"/>
    </xf>
    <xf numFmtId="1" fontId="4" fillId="0" borderId="37" xfId="0" applyNumberFormat="1" applyFont="1" applyBorder="1" applyAlignment="1">
      <alignment vertical="center"/>
    </xf>
    <xf numFmtId="164" fontId="4" fillId="0" borderId="37" xfId="0" applyNumberFormat="1" applyFont="1" applyFill="1" applyBorder="1" applyAlignment="1">
      <alignment vertical="center"/>
    </xf>
    <xf numFmtId="1" fontId="4" fillId="0" borderId="38" xfId="0" applyNumberFormat="1" applyFont="1" applyBorder="1" applyAlignment="1">
      <alignment vertical="center"/>
    </xf>
    <xf numFmtId="0" fontId="0" fillId="0" borderId="39" xfId="0" applyNumberFormat="1" applyBorder="1" applyAlignment="1">
      <alignment horizontal="center" vertical="center"/>
    </xf>
    <xf numFmtId="0" fontId="0" fillId="0" borderId="40" xfId="0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164" fontId="0" fillId="0" borderId="40" xfId="0" applyNumberFormat="1" applyBorder="1" applyAlignment="1">
      <alignment vertical="center"/>
    </xf>
    <xf numFmtId="165" fontId="0" fillId="0" borderId="40" xfId="0" applyNumberFormat="1" applyBorder="1" applyAlignment="1">
      <alignment vertical="center"/>
    </xf>
    <xf numFmtId="1" fontId="0" fillId="0" borderId="40" xfId="0" applyNumberFormat="1" applyBorder="1" applyAlignment="1">
      <alignment vertical="center"/>
    </xf>
    <xf numFmtId="164" fontId="0" fillId="0" borderId="40" xfId="0" applyNumberFormat="1" applyFill="1" applyBorder="1" applyAlignment="1">
      <alignment vertical="center"/>
    </xf>
    <xf numFmtId="1" fontId="0" fillId="0" borderId="41" xfId="0" applyNumberForma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165" fontId="4" fillId="0" borderId="12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" fontId="4" fillId="0" borderId="13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164" fontId="4" fillId="0" borderId="43" xfId="0" applyNumberFormat="1" applyFont="1" applyBorder="1" applyAlignment="1">
      <alignment vertical="center"/>
    </xf>
    <xf numFmtId="165" fontId="4" fillId="0" borderId="43" xfId="0" applyNumberFormat="1" applyFont="1" applyBorder="1" applyAlignment="1">
      <alignment vertical="center"/>
    </xf>
    <xf numFmtId="1" fontId="4" fillId="0" borderId="43" xfId="0" applyNumberFormat="1" applyFont="1" applyBorder="1" applyAlignment="1">
      <alignment vertical="center"/>
    </xf>
    <xf numFmtId="164" fontId="4" fillId="0" borderId="43" xfId="0" applyNumberFormat="1" applyFont="1" applyFill="1" applyBorder="1" applyAlignment="1">
      <alignment vertical="center"/>
    </xf>
    <xf numFmtId="1" fontId="4" fillId="0" borderId="4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4" fontId="3" fillId="0" borderId="45" xfId="0" applyNumberFormat="1" applyFont="1" applyBorder="1" applyAlignment="1">
      <alignment vertical="center"/>
    </xf>
    <xf numFmtId="165" fontId="3" fillId="0" borderId="45" xfId="0" applyNumberFormat="1" applyFont="1" applyBorder="1" applyAlignment="1">
      <alignment vertical="center"/>
    </xf>
    <xf numFmtId="1" fontId="3" fillId="0" borderId="45" xfId="0" applyNumberFormat="1" applyFont="1" applyBorder="1" applyAlignment="1">
      <alignment vertical="center"/>
    </xf>
    <xf numFmtId="164" fontId="3" fillId="0" borderId="45" xfId="0" applyNumberFormat="1" applyFont="1" applyFill="1" applyBorder="1" applyAlignment="1">
      <alignment vertical="center"/>
    </xf>
    <xf numFmtId="1" fontId="3" fillId="0" borderId="46" xfId="0" applyNumberFormat="1" applyFont="1" applyBorder="1" applyAlignment="1">
      <alignment vertical="center"/>
    </xf>
    <xf numFmtId="0" fontId="0" fillId="0" borderId="47" xfId="0" applyNumberFormat="1" applyBorder="1" applyAlignment="1">
      <alignment horizontal="center" vertical="center"/>
    </xf>
    <xf numFmtId="1" fontId="0" fillId="0" borderId="48" xfId="0" applyNumberFormat="1" applyBorder="1" applyAlignment="1">
      <alignment vertical="center" wrapText="1"/>
    </xf>
    <xf numFmtId="0" fontId="0" fillId="0" borderId="48" xfId="0" applyBorder="1" applyAlignment="1">
      <alignment vertical="center" wrapText="1"/>
    </xf>
    <xf numFmtId="164" fontId="0" fillId="0" borderId="48" xfId="0" applyNumberFormat="1" applyBorder="1" applyAlignment="1">
      <alignment vertical="center"/>
    </xf>
    <xf numFmtId="165" fontId="0" fillId="0" borderId="48" xfId="0" applyNumberFormat="1" applyBorder="1" applyAlignment="1">
      <alignment vertical="center"/>
    </xf>
    <xf numFmtId="1" fontId="0" fillId="0" borderId="48" xfId="0" applyNumberFormat="1" applyBorder="1" applyAlignment="1">
      <alignment vertical="center"/>
    </xf>
    <xf numFmtId="164" fontId="0" fillId="0" borderId="48" xfId="0" applyNumberFormat="1" applyFill="1" applyBorder="1" applyAlignment="1">
      <alignment vertical="center"/>
    </xf>
    <xf numFmtId="1" fontId="0" fillId="0" borderId="49" xfId="0" applyNumberFormat="1" applyBorder="1" applyAlignment="1">
      <alignment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5" fillId="0" borderId="5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 wrapText="1"/>
    </xf>
    <xf numFmtId="1" fontId="0" fillId="0" borderId="48" xfId="0" applyNumberFormat="1" applyBorder="1" applyAlignment="1">
      <alignment horizontal="center" vertical="center" wrapText="1"/>
    </xf>
    <xf numFmtId="1" fontId="0" fillId="0" borderId="20" xfId="0" applyNumberFormat="1" applyBorder="1" applyAlignment="1">
      <alignment vertical="center" wrapText="1"/>
    </xf>
    <xf numFmtId="1" fontId="6" fillId="0" borderId="2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4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0" fillId="0" borderId="0" xfId="0" applyNumberFormat="1" applyFont="1" applyAlignment="1">
      <alignment/>
    </xf>
    <xf numFmtId="1" fontId="3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65" fontId="0" fillId="0" borderId="0" xfId="0" applyNumberForma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5" fontId="0" fillId="0" borderId="0" xfId="0" applyNumberFormat="1" applyBorder="1" applyAlignment="1">
      <alignment vertical="center"/>
    </xf>
    <xf numFmtId="0" fontId="4" fillId="0" borderId="52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3" fillId="0" borderId="58" xfId="0" applyFont="1" applyFill="1" applyBorder="1" applyAlignment="1">
      <alignment horizontal="center" vertical="center" textRotation="90" wrapText="1"/>
    </xf>
    <xf numFmtId="0" fontId="3" fillId="0" borderId="59" xfId="0" applyFont="1" applyFill="1" applyBorder="1" applyAlignment="1">
      <alignment horizontal="center" vertical="center" textRotation="90" wrapText="1"/>
    </xf>
    <xf numFmtId="0" fontId="3" fillId="0" borderId="60" xfId="0" applyFont="1" applyFill="1" applyBorder="1" applyAlignment="1">
      <alignment horizontal="center" vertical="center" textRotation="90" wrapText="1"/>
    </xf>
    <xf numFmtId="0" fontId="3" fillId="0" borderId="61" xfId="0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4" fillId="0" borderId="70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71" xfId="0" applyFont="1" applyBorder="1" applyAlignment="1">
      <alignment horizontal="center" vertical="center" textRotation="90" wrapText="1"/>
    </xf>
    <xf numFmtId="0" fontId="4" fillId="0" borderId="72" xfId="0" applyFont="1" applyFill="1" applyBorder="1" applyAlignment="1">
      <alignment horizontal="center" vertical="center" textRotation="90" wrapText="1"/>
    </xf>
    <xf numFmtId="0" fontId="4" fillId="0" borderId="71" xfId="0" applyFont="1" applyFill="1" applyBorder="1" applyAlignment="1">
      <alignment horizontal="center" vertical="center" textRotation="90" wrapText="1"/>
    </xf>
    <xf numFmtId="0" fontId="4" fillId="0" borderId="52" xfId="0" applyFont="1" applyBorder="1" applyAlignment="1">
      <alignment vertical="center"/>
    </xf>
    <xf numFmtId="0" fontId="5" fillId="0" borderId="73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textRotation="90" wrapText="1"/>
    </xf>
    <xf numFmtId="0" fontId="5" fillId="0" borderId="77" xfId="0" applyFont="1" applyFill="1" applyBorder="1" applyAlignment="1">
      <alignment horizontal="center" vertical="center" textRotation="90" wrapText="1"/>
    </xf>
    <xf numFmtId="0" fontId="5" fillId="0" borderId="78" xfId="0" applyFont="1" applyFill="1" applyBorder="1" applyAlignment="1">
      <alignment horizontal="center" vertical="center" textRotation="90" wrapText="1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71" xfId="0" applyFont="1" applyFill="1" applyBorder="1" applyAlignment="1">
      <alignment horizontal="center" vertical="center" textRotation="90"/>
    </xf>
    <xf numFmtId="0" fontId="5" fillId="0" borderId="81" xfId="0" applyFont="1" applyFill="1" applyBorder="1" applyAlignment="1">
      <alignment horizontal="center" vertical="center" textRotation="90" wrapText="1"/>
    </xf>
    <xf numFmtId="0" fontId="5" fillId="0" borderId="82" xfId="0" applyFont="1" applyFill="1" applyBorder="1" applyAlignment="1">
      <alignment horizontal="center" vertical="center" textRotation="90" wrapText="1"/>
    </xf>
    <xf numFmtId="0" fontId="5" fillId="0" borderId="83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165" fontId="0" fillId="0" borderId="85" xfId="0" applyNumberFormat="1" applyBorder="1" applyAlignment="1">
      <alignment horizontal="center" vertical="center" wrapText="1"/>
    </xf>
    <xf numFmtId="0" fontId="0" fillId="0" borderId="86" xfId="0" applyBorder="1" applyAlignment="1">
      <alignment horizontal="center"/>
    </xf>
    <xf numFmtId="0" fontId="0" fillId="0" borderId="87" xfId="0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 wrapText="1"/>
    </xf>
    <xf numFmtId="0" fontId="0" fillId="0" borderId="89" xfId="0" applyFill="1" applyBorder="1" applyAlignment="1">
      <alignment horizontal="center" vertical="center" wrapText="1"/>
    </xf>
    <xf numFmtId="1" fontId="0" fillId="0" borderId="90" xfId="0" applyNumberFormat="1" applyFill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4" fillId="0" borderId="92" xfId="0" applyFont="1" applyFill="1" applyBorder="1" applyAlignment="1">
      <alignment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16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0" fillId="0" borderId="85" xfId="0" applyNumberFormat="1" applyFont="1" applyBorder="1" applyAlignment="1">
      <alignment horizontal="center" vertical="center" wrapText="1"/>
    </xf>
    <xf numFmtId="1" fontId="0" fillId="0" borderId="85" xfId="0" applyNumberFormat="1" applyFont="1" applyBorder="1" applyAlignment="1">
      <alignment horizontal="center" vertical="center" wrapText="1"/>
    </xf>
    <xf numFmtId="164" fontId="0" fillId="0" borderId="85" xfId="0" applyNumberFormat="1" applyFont="1" applyFill="1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1" fontId="0" fillId="0" borderId="95" xfId="0" applyNumberFormat="1" applyBorder="1" applyAlignment="1">
      <alignment horizontal="center" vertical="center" wrapText="1"/>
    </xf>
    <xf numFmtId="0" fontId="0" fillId="0" borderId="9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7" fillId="0" borderId="0" xfId="0" applyNumberFormat="1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9"/>
  <sheetViews>
    <sheetView zoomScalePageLayoutView="0" workbookViewId="0" topLeftCell="F1">
      <pane ySplit="4" topLeftCell="A74" activePane="bottomLeft" state="frozen"/>
      <selection pane="topLeft" activeCell="A1" sqref="A1"/>
      <selection pane="bottomLeft" activeCell="R89" sqref="R89"/>
    </sheetView>
  </sheetViews>
  <sheetFormatPr defaultColWidth="9.140625" defaultRowHeight="12.75"/>
  <cols>
    <col min="1" max="1" width="3.00390625" style="0" customWidth="1"/>
    <col min="2" max="2" width="5.421875" style="130" customWidth="1"/>
    <col min="3" max="3" width="10.7109375" style="138" customWidth="1"/>
    <col min="4" max="4" width="13.00390625" style="0" customWidth="1"/>
    <col min="5" max="5" width="5.8515625" style="139" customWidth="1"/>
    <col min="6" max="6" width="21.7109375" style="140" customWidth="1"/>
    <col min="7" max="7" width="28.00390625" style="140" customWidth="1"/>
    <col min="8" max="8" width="12.140625" style="141" customWidth="1"/>
    <col min="9" max="9" width="8.7109375" style="142" customWidth="1"/>
    <col min="10" max="10" width="7.421875" style="143" customWidth="1"/>
    <col min="11" max="11" width="8.8515625" style="144" customWidth="1"/>
    <col min="12" max="13" width="7.57421875" style="143" customWidth="1"/>
    <col min="18" max="18" width="9.140625" style="141" customWidth="1"/>
    <col min="22" max="22" width="11.8515625" style="141" customWidth="1"/>
  </cols>
  <sheetData>
    <row r="1" spans="1:22" s="4" customFormat="1" ht="15.75">
      <c r="A1" s="1"/>
      <c r="B1" s="2" t="s">
        <v>164</v>
      </c>
      <c r="C1" s="3"/>
      <c r="D1" s="1"/>
      <c r="F1" s="5"/>
      <c r="G1" s="5"/>
      <c r="H1" s="6"/>
      <c r="I1" s="7"/>
      <c r="J1" s="1"/>
      <c r="K1" s="8"/>
      <c r="L1" s="1"/>
      <c r="M1" s="1"/>
      <c r="R1" s="6"/>
      <c r="V1" s="6"/>
    </row>
    <row r="2" spans="1:22" s="4" customFormat="1" ht="13.5" thickBot="1">
      <c r="A2" s="1"/>
      <c r="B2" s="9"/>
      <c r="C2" s="3"/>
      <c r="D2" s="1"/>
      <c r="E2" s="1"/>
      <c r="F2" s="5"/>
      <c r="G2" s="5"/>
      <c r="H2" s="6"/>
      <c r="I2" s="7"/>
      <c r="J2" s="1"/>
      <c r="K2" s="8"/>
      <c r="L2" s="1"/>
      <c r="M2" s="1"/>
      <c r="N2" s="237" t="s">
        <v>177</v>
      </c>
      <c r="O2" s="237"/>
      <c r="P2" s="237"/>
      <c r="R2" s="238" t="s">
        <v>178</v>
      </c>
      <c r="S2" s="238"/>
      <c r="T2" s="238"/>
      <c r="U2" s="238"/>
      <c r="V2" s="238"/>
    </row>
    <row r="3" spans="1:22" s="11" customFormat="1" ht="38.25" customHeight="1" thickTop="1">
      <c r="A3" s="10"/>
      <c r="B3" s="218" t="s">
        <v>0</v>
      </c>
      <c r="C3" s="219"/>
      <c r="D3" s="220"/>
      <c r="E3" s="221" t="s">
        <v>165</v>
      </c>
      <c r="F3" s="219"/>
      <c r="G3" s="222"/>
      <c r="H3" s="228" t="s">
        <v>167</v>
      </c>
      <c r="I3" s="216" t="s">
        <v>6</v>
      </c>
      <c r="J3" s="229" t="s">
        <v>169</v>
      </c>
      <c r="K3" s="230" t="s">
        <v>168</v>
      </c>
      <c r="L3" s="232" t="s">
        <v>170</v>
      </c>
      <c r="M3" s="158"/>
      <c r="N3" s="226" t="s">
        <v>172</v>
      </c>
      <c r="O3" s="235" t="s">
        <v>175</v>
      </c>
      <c r="P3" s="226" t="s">
        <v>176</v>
      </c>
      <c r="R3" s="226" t="s">
        <v>172</v>
      </c>
      <c r="S3" s="226"/>
      <c r="T3" s="227" t="s">
        <v>175</v>
      </c>
      <c r="U3" s="227"/>
      <c r="V3" s="226" t="s">
        <v>176</v>
      </c>
    </row>
    <row r="4" spans="1:22" s="11" customFormat="1" ht="39" thickBot="1">
      <c r="A4" s="10"/>
      <c r="B4" s="12" t="s">
        <v>1</v>
      </c>
      <c r="C4" s="146" t="s">
        <v>2</v>
      </c>
      <c r="D4" s="147" t="s">
        <v>3</v>
      </c>
      <c r="E4" s="148" t="s">
        <v>4</v>
      </c>
      <c r="F4" s="149" t="s">
        <v>5</v>
      </c>
      <c r="G4" s="149" t="s">
        <v>166</v>
      </c>
      <c r="H4" s="217"/>
      <c r="I4" s="217"/>
      <c r="J4" s="217"/>
      <c r="K4" s="231"/>
      <c r="L4" s="233"/>
      <c r="M4" s="159"/>
      <c r="N4" s="234"/>
      <c r="O4" s="236"/>
      <c r="P4" s="226"/>
      <c r="R4" s="155" t="s">
        <v>173</v>
      </c>
      <c r="S4" s="156" t="s">
        <v>174</v>
      </c>
      <c r="T4" s="156" t="s">
        <v>173</v>
      </c>
      <c r="U4" s="156" t="s">
        <v>174</v>
      </c>
      <c r="V4" s="226"/>
    </row>
    <row r="5" spans="2:22" s="13" customFormat="1" ht="39.75" thickBot="1" thickTop="1">
      <c r="B5" s="183" t="s">
        <v>7</v>
      </c>
      <c r="C5" s="207" t="s">
        <v>8</v>
      </c>
      <c r="D5" s="208"/>
      <c r="E5" s="14">
        <v>1</v>
      </c>
      <c r="F5" s="15" t="s">
        <v>9</v>
      </c>
      <c r="G5" s="16" t="s">
        <v>10</v>
      </c>
      <c r="H5" s="17">
        <v>6473.96200000001</v>
      </c>
      <c r="I5" s="18">
        <v>2.069358290465034</v>
      </c>
      <c r="J5" s="19">
        <v>4361</v>
      </c>
      <c r="K5" s="20">
        <v>1.4845131850493</v>
      </c>
      <c r="L5" s="21"/>
      <c r="M5" s="160"/>
      <c r="N5" s="163">
        <v>6494.115227</v>
      </c>
      <c r="O5" s="13">
        <v>4355</v>
      </c>
      <c r="P5" s="163">
        <f>N5/O5</f>
        <v>1.4911860452353618</v>
      </c>
      <c r="R5" s="153">
        <v>6474.371695</v>
      </c>
      <c r="S5" s="153">
        <f>R5-N5</f>
        <v>-19.743532000000414</v>
      </c>
      <c r="T5" s="152">
        <v>4335</v>
      </c>
      <c r="U5" s="154">
        <f>T5-O5</f>
        <v>-20</v>
      </c>
      <c r="V5" s="153">
        <f>R5/T5</f>
        <v>1.4935113483275664</v>
      </c>
    </row>
    <row r="6" spans="2:22" s="13" customFormat="1" ht="38.25">
      <c r="B6" s="183"/>
      <c r="C6" s="209" t="s">
        <v>11</v>
      </c>
      <c r="D6" s="212" t="s">
        <v>12</v>
      </c>
      <c r="E6" s="22">
        <v>2</v>
      </c>
      <c r="F6" s="23" t="s">
        <v>13</v>
      </c>
      <c r="G6" s="24" t="s">
        <v>14</v>
      </c>
      <c r="H6" s="25">
        <v>4395.335</v>
      </c>
      <c r="I6" s="26">
        <v>1.4049391889574137</v>
      </c>
      <c r="J6" s="27">
        <v>198</v>
      </c>
      <c r="K6" s="28">
        <v>22.1986616161616</v>
      </c>
      <c r="L6" s="29"/>
      <c r="M6" s="160"/>
      <c r="N6" s="163">
        <v>4409.771825</v>
      </c>
      <c r="O6" s="13">
        <v>198</v>
      </c>
      <c r="P6" s="163">
        <f aca="true" t="shared" si="0" ref="P6:P69">N6/O6</f>
        <v>22.27157487373737</v>
      </c>
      <c r="R6" s="153">
        <v>4408.388571</v>
      </c>
      <c r="S6" s="153">
        <f aca="true" t="shared" si="1" ref="S6:S69">R6-N6</f>
        <v>-1.383253999999397</v>
      </c>
      <c r="T6" s="152">
        <v>197</v>
      </c>
      <c r="U6" s="154">
        <f aca="true" t="shared" si="2" ref="U6:U69">T6-O6</f>
        <v>-1</v>
      </c>
      <c r="V6" s="153">
        <f aca="true" t="shared" si="3" ref="V6:V69">R6/T6</f>
        <v>22.377606959390864</v>
      </c>
    </row>
    <row r="7" spans="2:22" s="13" customFormat="1" ht="25.5">
      <c r="B7" s="183"/>
      <c r="C7" s="210"/>
      <c r="D7" s="205"/>
      <c r="E7" s="30">
        <v>3</v>
      </c>
      <c r="F7" s="31" t="s">
        <v>15</v>
      </c>
      <c r="G7" s="32" t="s">
        <v>16</v>
      </c>
      <c r="H7" s="33">
        <v>6978.27599999999</v>
      </c>
      <c r="I7" s="34">
        <v>2.2305588592817087</v>
      </c>
      <c r="J7" s="35">
        <v>636</v>
      </c>
      <c r="K7" s="36">
        <v>10.9721320754716</v>
      </c>
      <c r="L7" s="37"/>
      <c r="M7" s="160"/>
      <c r="N7" s="163">
        <v>7000.163897</v>
      </c>
      <c r="O7" s="13">
        <v>636</v>
      </c>
      <c r="P7" s="163">
        <f t="shared" si="0"/>
        <v>11.006547007861636</v>
      </c>
      <c r="R7" s="153">
        <v>6994.213983</v>
      </c>
      <c r="S7" s="153">
        <f t="shared" si="1"/>
        <v>-5.949914000000717</v>
      </c>
      <c r="T7" s="152">
        <v>634</v>
      </c>
      <c r="U7" s="154">
        <f t="shared" si="2"/>
        <v>-2</v>
      </c>
      <c r="V7" s="153">
        <f t="shared" si="3"/>
        <v>11.031883253943217</v>
      </c>
    </row>
    <row r="8" spans="2:22" s="13" customFormat="1" ht="25.5">
      <c r="B8" s="183"/>
      <c r="C8" s="210"/>
      <c r="D8" s="205"/>
      <c r="E8" s="30">
        <v>4</v>
      </c>
      <c r="F8" s="31" t="s">
        <v>17</v>
      </c>
      <c r="G8" s="32" t="s">
        <v>18</v>
      </c>
      <c r="H8" s="33">
        <v>4401.59499999999</v>
      </c>
      <c r="I8" s="34">
        <v>1.4069401557376155</v>
      </c>
      <c r="J8" s="35">
        <v>996</v>
      </c>
      <c r="K8" s="36">
        <v>4.4192720883534</v>
      </c>
      <c r="L8" s="37"/>
      <c r="M8" s="160"/>
      <c r="N8" s="153">
        <v>4415.517338</v>
      </c>
      <c r="O8" s="13">
        <v>994</v>
      </c>
      <c r="P8" s="163">
        <f t="shared" si="0"/>
        <v>4.442170360160965</v>
      </c>
      <c r="R8" s="153">
        <v>4399.910475</v>
      </c>
      <c r="S8" s="153">
        <f t="shared" si="1"/>
        <v>-15.606862999999976</v>
      </c>
      <c r="T8" s="152">
        <v>979</v>
      </c>
      <c r="U8" s="154">
        <f t="shared" si="2"/>
        <v>-15</v>
      </c>
      <c r="V8" s="153">
        <f t="shared" si="3"/>
        <v>4.494290577119509</v>
      </c>
    </row>
    <row r="9" spans="2:22" s="13" customFormat="1" ht="25.5">
      <c r="B9" s="183"/>
      <c r="C9" s="210"/>
      <c r="D9" s="213"/>
      <c r="E9" s="30">
        <v>5</v>
      </c>
      <c r="F9" s="31" t="s">
        <v>19</v>
      </c>
      <c r="G9" s="32" t="s">
        <v>20</v>
      </c>
      <c r="H9" s="33">
        <v>31389.853</v>
      </c>
      <c r="I9" s="34">
        <v>10.03355480647378</v>
      </c>
      <c r="J9" s="35">
        <v>7486</v>
      </c>
      <c r="K9" s="36">
        <v>4.19314092973551</v>
      </c>
      <c r="L9" s="37"/>
      <c r="M9" s="160"/>
      <c r="N9" s="153">
        <v>31247.999368</v>
      </c>
      <c r="O9" s="152">
        <v>7474</v>
      </c>
      <c r="P9" s="163">
        <f t="shared" si="0"/>
        <v>4.180893680492374</v>
      </c>
      <c r="R9" s="153">
        <v>31195.528014</v>
      </c>
      <c r="S9" s="153">
        <f t="shared" si="1"/>
        <v>-52.471354000001156</v>
      </c>
      <c r="T9" s="152">
        <v>7451</v>
      </c>
      <c r="U9" s="154">
        <f t="shared" si="2"/>
        <v>-23</v>
      </c>
      <c r="V9" s="153">
        <f t="shared" si="3"/>
        <v>4.186757215675748</v>
      </c>
    </row>
    <row r="10" spans="2:22" s="13" customFormat="1" ht="25.5">
      <c r="B10" s="183"/>
      <c r="C10" s="210"/>
      <c r="D10" s="214" t="s">
        <v>21</v>
      </c>
      <c r="E10" s="30">
        <v>6</v>
      </c>
      <c r="F10" s="31" t="s">
        <v>22</v>
      </c>
      <c r="G10" s="32" t="s">
        <v>23</v>
      </c>
      <c r="H10" s="33">
        <v>1570.91799999999</v>
      </c>
      <c r="I10" s="34">
        <v>0.5021333438380893</v>
      </c>
      <c r="J10" s="35">
        <v>123</v>
      </c>
      <c r="K10" s="36">
        <v>12.7716910569105</v>
      </c>
      <c r="L10" s="37"/>
      <c r="M10" s="160"/>
      <c r="N10" s="153">
        <v>1575.471662</v>
      </c>
      <c r="O10" s="152">
        <v>123</v>
      </c>
      <c r="P10" s="163">
        <f t="shared" si="0"/>
        <v>12.80871269918699</v>
      </c>
      <c r="R10" s="153">
        <v>1575.463266</v>
      </c>
      <c r="S10" s="153">
        <f t="shared" si="1"/>
        <v>-0.00839599999994789</v>
      </c>
      <c r="T10" s="152">
        <v>123</v>
      </c>
      <c r="U10" s="154">
        <f t="shared" si="2"/>
        <v>0</v>
      </c>
      <c r="V10" s="153">
        <f t="shared" si="3"/>
        <v>12.80864443902439</v>
      </c>
    </row>
    <row r="11" spans="2:22" s="13" customFormat="1" ht="12.75">
      <c r="B11" s="183"/>
      <c r="C11" s="210"/>
      <c r="D11" s="215"/>
      <c r="E11" s="30">
        <v>7</v>
      </c>
      <c r="F11" s="31" t="s">
        <v>24</v>
      </c>
      <c r="G11" s="32" t="s">
        <v>25</v>
      </c>
      <c r="H11" s="33">
        <v>711.839</v>
      </c>
      <c r="I11" s="34">
        <v>0.2275345354400191</v>
      </c>
      <c r="J11" s="35">
        <v>665</v>
      </c>
      <c r="K11" s="36">
        <v>1.07043458646616</v>
      </c>
      <c r="L11" s="37"/>
      <c r="M11" s="160"/>
      <c r="N11" s="153">
        <v>713.901355</v>
      </c>
      <c r="O11" s="152">
        <v>662</v>
      </c>
      <c r="P11" s="163">
        <f t="shared" si="0"/>
        <v>1.07840083836858</v>
      </c>
      <c r="R11" s="153">
        <v>713.89058</v>
      </c>
      <c r="S11" s="153">
        <f t="shared" si="1"/>
        <v>-0.010774999999966894</v>
      </c>
      <c r="T11" s="152">
        <v>662</v>
      </c>
      <c r="U11" s="154">
        <f t="shared" si="2"/>
        <v>0</v>
      </c>
      <c r="V11" s="153">
        <f t="shared" si="3"/>
        <v>1.0783845619335348</v>
      </c>
    </row>
    <row r="12" spans="2:22" s="38" customFormat="1" ht="13.5" thickBot="1">
      <c r="B12" s="183"/>
      <c r="C12" s="211"/>
      <c r="D12" s="176" t="s">
        <v>26</v>
      </c>
      <c r="E12" s="177"/>
      <c r="F12" s="177"/>
      <c r="G12" s="178"/>
      <c r="H12" s="39">
        <v>49447.81599999997</v>
      </c>
      <c r="I12" s="40">
        <v>15.805660889728626</v>
      </c>
      <c r="J12" s="41">
        <v>10104</v>
      </c>
      <c r="K12" s="42">
        <v>4.8938851939825785</v>
      </c>
      <c r="L12" s="43"/>
      <c r="M12" s="161"/>
      <c r="N12" s="164">
        <f>SUM(N6:N11)</f>
        <v>49362.825445</v>
      </c>
      <c r="O12" s="38">
        <f>SUM(O6:O11)</f>
        <v>10087</v>
      </c>
      <c r="P12" s="164">
        <f t="shared" si="0"/>
        <v>4.893707291067711</v>
      </c>
      <c r="R12" s="164">
        <f>SUM(R6:R11)</f>
        <v>49287.394889</v>
      </c>
      <c r="S12" s="164">
        <f t="shared" si="1"/>
        <v>-75.43055599999934</v>
      </c>
      <c r="T12" s="38">
        <f>SUM(T6:T11)</f>
        <v>10046</v>
      </c>
      <c r="U12" s="168">
        <f t="shared" si="2"/>
        <v>-41</v>
      </c>
      <c r="V12" s="164">
        <f t="shared" si="3"/>
        <v>4.906171101831575</v>
      </c>
    </row>
    <row r="13" spans="2:22" s="44" customFormat="1" ht="13.5" thickBot="1">
      <c r="B13" s="184"/>
      <c r="C13" s="185" t="s">
        <v>27</v>
      </c>
      <c r="D13" s="186"/>
      <c r="E13" s="186"/>
      <c r="F13" s="186"/>
      <c r="G13" s="187"/>
      <c r="H13" s="45">
        <v>55921.777999999984</v>
      </c>
      <c r="I13" s="46">
        <v>17.875019180193657</v>
      </c>
      <c r="J13" s="47">
        <v>14465</v>
      </c>
      <c r="K13" s="48">
        <v>3.866006083650189</v>
      </c>
      <c r="L13" s="49"/>
      <c r="M13" s="162"/>
      <c r="N13" s="165">
        <f>N5+N12</f>
        <v>55856.940672000004</v>
      </c>
      <c r="O13" s="44">
        <f>O5+O12</f>
        <v>14442</v>
      </c>
      <c r="P13" s="165">
        <f t="shared" si="0"/>
        <v>3.867673498961363</v>
      </c>
      <c r="R13" s="165">
        <f>R5+R12</f>
        <v>55761.766584000005</v>
      </c>
      <c r="S13" s="165">
        <f t="shared" si="1"/>
        <v>-95.17408799999976</v>
      </c>
      <c r="T13" s="44">
        <f>T5+T12</f>
        <v>14381</v>
      </c>
      <c r="U13" s="167">
        <f t="shared" si="2"/>
        <v>-61</v>
      </c>
      <c r="V13" s="165">
        <f t="shared" si="3"/>
        <v>3.8774609960364375</v>
      </c>
    </row>
    <row r="14" spans="2:22" s="13" customFormat="1" ht="26.25" thickTop="1">
      <c r="B14" s="182" t="s">
        <v>28</v>
      </c>
      <c r="C14" s="195" t="s">
        <v>29</v>
      </c>
      <c r="D14" s="203" t="s">
        <v>30</v>
      </c>
      <c r="E14" s="50">
        <v>8</v>
      </c>
      <c r="F14" s="51" t="s">
        <v>31</v>
      </c>
      <c r="G14" s="52" t="s">
        <v>32</v>
      </c>
      <c r="H14" s="53">
        <v>6521.89099999999</v>
      </c>
      <c r="I14" s="54">
        <v>2.084678472063822</v>
      </c>
      <c r="J14" s="55">
        <v>380</v>
      </c>
      <c r="K14" s="56">
        <v>17.1628710526315</v>
      </c>
      <c r="L14" s="57"/>
      <c r="M14" s="160"/>
      <c r="N14" s="163">
        <v>6544.028697</v>
      </c>
      <c r="O14" s="13">
        <v>380</v>
      </c>
      <c r="P14" s="163">
        <f t="shared" si="0"/>
        <v>17.22112815</v>
      </c>
      <c r="R14" s="153">
        <v>6532.751986</v>
      </c>
      <c r="S14" s="153">
        <f t="shared" si="1"/>
        <v>-11.276710999999523</v>
      </c>
      <c r="T14" s="152">
        <v>379</v>
      </c>
      <c r="U14" s="154">
        <f t="shared" si="2"/>
        <v>-1</v>
      </c>
      <c r="V14" s="153">
        <f t="shared" si="3"/>
        <v>17.236812627968337</v>
      </c>
    </row>
    <row r="15" spans="2:22" s="13" customFormat="1" ht="25.5">
      <c r="B15" s="183"/>
      <c r="C15" s="196"/>
      <c r="D15" s="202"/>
      <c r="E15" s="58">
        <v>9</v>
      </c>
      <c r="F15" s="59" t="s">
        <v>33</v>
      </c>
      <c r="G15" s="60" t="s">
        <v>32</v>
      </c>
      <c r="H15" s="61">
        <v>4521.86599999999</v>
      </c>
      <c r="I15" s="62">
        <v>1.4453839697347506</v>
      </c>
      <c r="J15" s="63">
        <v>265</v>
      </c>
      <c r="K15" s="64">
        <v>17.0636452830188</v>
      </c>
      <c r="L15" s="65"/>
      <c r="M15" s="160"/>
      <c r="N15" s="163">
        <v>4536.664729</v>
      </c>
      <c r="O15" s="13">
        <v>265</v>
      </c>
      <c r="P15" s="163">
        <f t="shared" si="0"/>
        <v>17.119489543396227</v>
      </c>
      <c r="R15" s="153">
        <v>4535.8936</v>
      </c>
      <c r="S15" s="153">
        <f t="shared" si="1"/>
        <v>-0.7711289999997462</v>
      </c>
      <c r="T15" s="152">
        <v>264</v>
      </c>
      <c r="U15" s="154">
        <f t="shared" si="2"/>
        <v>-1</v>
      </c>
      <c r="V15" s="153">
        <f t="shared" si="3"/>
        <v>17.181415151515154</v>
      </c>
    </row>
    <row r="16" spans="2:22" s="13" customFormat="1" ht="63.75">
      <c r="B16" s="183"/>
      <c r="C16" s="196"/>
      <c r="D16" s="204" t="s">
        <v>34</v>
      </c>
      <c r="E16" s="66">
        <v>10</v>
      </c>
      <c r="F16" s="67" t="s">
        <v>35</v>
      </c>
      <c r="G16" s="68" t="s">
        <v>36</v>
      </c>
      <c r="H16" s="69">
        <v>13965.7559999999</v>
      </c>
      <c r="I16" s="70">
        <v>4.464059715088154</v>
      </c>
      <c r="J16" s="71">
        <v>1969</v>
      </c>
      <c r="K16" s="72">
        <v>7.09281665820211</v>
      </c>
      <c r="L16" s="73"/>
      <c r="M16" s="160"/>
      <c r="N16" s="163">
        <v>14005.262305</v>
      </c>
      <c r="O16" s="13">
        <v>1966</v>
      </c>
      <c r="P16" s="163">
        <f t="shared" si="0"/>
        <v>7.123734641403866</v>
      </c>
      <c r="R16" s="153">
        <v>13932.163858</v>
      </c>
      <c r="S16" s="153">
        <f t="shared" si="1"/>
        <v>-73.0984470000003</v>
      </c>
      <c r="T16" s="152">
        <v>1936</v>
      </c>
      <c r="U16" s="154">
        <f t="shared" si="2"/>
        <v>-30</v>
      </c>
      <c r="V16" s="153">
        <f t="shared" si="3"/>
        <v>7.196365629132232</v>
      </c>
    </row>
    <row r="17" spans="2:22" s="13" customFormat="1" ht="63.75">
      <c r="B17" s="183"/>
      <c r="C17" s="196"/>
      <c r="D17" s="205"/>
      <c r="E17" s="30">
        <v>11</v>
      </c>
      <c r="F17" s="31" t="s">
        <v>37</v>
      </c>
      <c r="G17" s="32" t="s">
        <v>36</v>
      </c>
      <c r="H17" s="33">
        <v>15443.076</v>
      </c>
      <c r="I17" s="34">
        <v>4.936275089486398</v>
      </c>
      <c r="J17" s="35">
        <v>1037</v>
      </c>
      <c r="K17" s="36">
        <v>14.8920694310511</v>
      </c>
      <c r="L17" s="37"/>
      <c r="M17" s="160"/>
      <c r="N17" s="163">
        <v>15483.791962</v>
      </c>
      <c r="O17" s="13">
        <v>1035</v>
      </c>
      <c r="P17" s="163">
        <f t="shared" si="0"/>
        <v>14.9601854705314</v>
      </c>
      <c r="R17" s="153">
        <v>15439.012794</v>
      </c>
      <c r="S17" s="153">
        <f t="shared" si="1"/>
        <v>-44.77916799999912</v>
      </c>
      <c r="T17" s="152">
        <v>1029</v>
      </c>
      <c r="U17" s="154">
        <f t="shared" si="2"/>
        <v>-6</v>
      </c>
      <c r="V17" s="153">
        <f t="shared" si="3"/>
        <v>15.003899702623906</v>
      </c>
    </row>
    <row r="18" spans="2:22" s="13" customFormat="1" ht="63.75">
      <c r="B18" s="183"/>
      <c r="C18" s="196"/>
      <c r="D18" s="205"/>
      <c r="E18" s="30">
        <v>12</v>
      </c>
      <c r="F18" s="31" t="s">
        <v>38</v>
      </c>
      <c r="G18" s="32" t="s">
        <v>36</v>
      </c>
      <c r="H18" s="33">
        <v>2124.148</v>
      </c>
      <c r="I18" s="34">
        <v>0.6789695821468699</v>
      </c>
      <c r="J18" s="35">
        <v>169</v>
      </c>
      <c r="K18" s="36">
        <v>12.568923076923</v>
      </c>
      <c r="L18" s="37"/>
      <c r="M18" s="160"/>
      <c r="N18" s="163">
        <v>2131.396917</v>
      </c>
      <c r="O18" s="13">
        <v>169</v>
      </c>
      <c r="P18" s="163">
        <f t="shared" si="0"/>
        <v>12.611816076923077</v>
      </c>
      <c r="R18" s="153">
        <v>2131.313777</v>
      </c>
      <c r="S18" s="153">
        <f t="shared" si="1"/>
        <v>-0.08314000000018495</v>
      </c>
      <c r="T18" s="152">
        <v>169</v>
      </c>
      <c r="U18" s="154">
        <f t="shared" si="2"/>
        <v>0</v>
      </c>
      <c r="V18" s="153">
        <f t="shared" si="3"/>
        <v>12.611324124260355</v>
      </c>
    </row>
    <row r="19" spans="2:22" s="13" customFormat="1" ht="63.75">
      <c r="B19" s="183"/>
      <c r="C19" s="196"/>
      <c r="D19" s="205"/>
      <c r="E19" s="30">
        <v>13</v>
      </c>
      <c r="F19" s="31" t="s">
        <v>39</v>
      </c>
      <c r="G19" s="32" t="s">
        <v>36</v>
      </c>
      <c r="H19" s="33">
        <v>1395.17</v>
      </c>
      <c r="I19" s="34">
        <v>0.44595668094871377</v>
      </c>
      <c r="J19" s="35">
        <v>163</v>
      </c>
      <c r="K19" s="36">
        <v>8.55932515337423</v>
      </c>
      <c r="L19" s="37"/>
      <c r="M19" s="160"/>
      <c r="N19" s="163">
        <v>1399.614447</v>
      </c>
      <c r="O19" s="13">
        <v>163</v>
      </c>
      <c r="P19" s="163">
        <f t="shared" si="0"/>
        <v>8.586591699386503</v>
      </c>
      <c r="R19" s="153">
        <v>1399.548435</v>
      </c>
      <c r="S19" s="153">
        <f t="shared" si="1"/>
        <v>-0.06601200000000063</v>
      </c>
      <c r="T19" s="152">
        <v>163</v>
      </c>
      <c r="U19" s="154">
        <f t="shared" si="2"/>
        <v>0</v>
      </c>
      <c r="V19" s="153">
        <f t="shared" si="3"/>
        <v>8.58618671779141</v>
      </c>
    </row>
    <row r="20" spans="2:22" s="13" customFormat="1" ht="51">
      <c r="B20" s="183"/>
      <c r="C20" s="196"/>
      <c r="D20" s="205"/>
      <c r="E20" s="30">
        <v>14</v>
      </c>
      <c r="F20" s="31" t="s">
        <v>40</v>
      </c>
      <c r="G20" s="32" t="s">
        <v>36</v>
      </c>
      <c r="H20" s="33">
        <v>3313.83299999999</v>
      </c>
      <c r="I20" s="34">
        <v>1.0592443687137154</v>
      </c>
      <c r="J20" s="35">
        <v>165</v>
      </c>
      <c r="K20" s="36">
        <v>20.0838363636363</v>
      </c>
      <c r="L20" s="37"/>
      <c r="M20" s="160"/>
      <c r="N20" s="163">
        <v>3322.268991</v>
      </c>
      <c r="O20" s="13">
        <v>165</v>
      </c>
      <c r="P20" s="163">
        <f t="shared" si="0"/>
        <v>20.13496358181818</v>
      </c>
      <c r="R20" s="153">
        <v>3321.027933</v>
      </c>
      <c r="S20" s="153">
        <f t="shared" si="1"/>
        <v>-1.2410580000000664</v>
      </c>
      <c r="T20" s="152">
        <v>165</v>
      </c>
      <c r="U20" s="154">
        <f t="shared" si="2"/>
        <v>0</v>
      </c>
      <c r="V20" s="153">
        <f t="shared" si="3"/>
        <v>20.127442018181817</v>
      </c>
    </row>
    <row r="21" spans="2:22" s="13" customFormat="1" ht="51">
      <c r="B21" s="183"/>
      <c r="C21" s="196"/>
      <c r="D21" s="206"/>
      <c r="E21" s="58">
        <v>15</v>
      </c>
      <c r="F21" s="59" t="s">
        <v>41</v>
      </c>
      <c r="G21" s="60" t="s">
        <v>36</v>
      </c>
      <c r="H21" s="61">
        <v>2182.81</v>
      </c>
      <c r="I21" s="62">
        <v>0.6977204948082756</v>
      </c>
      <c r="J21" s="63">
        <v>86</v>
      </c>
      <c r="K21" s="64">
        <v>25.3815116279069</v>
      </c>
      <c r="L21" s="65"/>
      <c r="M21" s="160"/>
      <c r="N21" s="163">
        <v>2188.414186</v>
      </c>
      <c r="O21" s="13">
        <v>86</v>
      </c>
      <c r="P21" s="163">
        <f t="shared" si="0"/>
        <v>25.446676581395348</v>
      </c>
      <c r="R21" s="153">
        <v>2188.368964</v>
      </c>
      <c r="S21" s="153">
        <f t="shared" si="1"/>
        <v>-0.045222000000194384</v>
      </c>
      <c r="T21" s="152">
        <v>86</v>
      </c>
      <c r="U21" s="154">
        <f t="shared" si="2"/>
        <v>0</v>
      </c>
      <c r="V21" s="153">
        <f t="shared" si="3"/>
        <v>25.446150744186046</v>
      </c>
    </row>
    <row r="22" spans="2:22" s="13" customFormat="1" ht="51">
      <c r="B22" s="183"/>
      <c r="C22" s="196"/>
      <c r="D22" s="205" t="s">
        <v>42</v>
      </c>
      <c r="E22" s="74">
        <v>16</v>
      </c>
      <c r="F22" s="75" t="s">
        <v>43</v>
      </c>
      <c r="G22" s="76" t="s">
        <v>44</v>
      </c>
      <c r="H22" s="77">
        <v>17554.8519999999</v>
      </c>
      <c r="I22" s="78">
        <v>5.611290045274658</v>
      </c>
      <c r="J22" s="79">
        <v>1525</v>
      </c>
      <c r="K22" s="80">
        <v>11.5113783606557</v>
      </c>
      <c r="L22" s="81"/>
      <c r="M22" s="160"/>
      <c r="N22" s="163">
        <v>17598.672166</v>
      </c>
      <c r="O22" s="13">
        <v>1521</v>
      </c>
      <c r="P22" s="163">
        <f t="shared" si="0"/>
        <v>11.570461647600263</v>
      </c>
      <c r="R22" s="169">
        <v>17590.967383</v>
      </c>
      <c r="S22" s="169">
        <f t="shared" si="1"/>
        <v>-7.7047830000010435</v>
      </c>
      <c r="T22" s="170">
        <v>1522</v>
      </c>
      <c r="U22" s="171">
        <f t="shared" si="2"/>
        <v>1</v>
      </c>
      <c r="V22" s="153">
        <f t="shared" si="3"/>
        <v>11.557797229303548</v>
      </c>
    </row>
    <row r="23" spans="2:22" s="13" customFormat="1" ht="51">
      <c r="B23" s="183"/>
      <c r="C23" s="196"/>
      <c r="D23" s="205"/>
      <c r="E23" s="30">
        <v>17</v>
      </c>
      <c r="F23" s="31" t="s">
        <v>45</v>
      </c>
      <c r="G23" s="32" t="s">
        <v>44</v>
      </c>
      <c r="H23" s="33">
        <v>15054.9549999999</v>
      </c>
      <c r="I23" s="34">
        <v>4.812214829470386</v>
      </c>
      <c r="J23" s="35">
        <v>695</v>
      </c>
      <c r="K23" s="36">
        <v>21.6618057553956</v>
      </c>
      <c r="L23" s="37"/>
      <c r="M23" s="160"/>
      <c r="N23" s="163">
        <v>15102.033072</v>
      </c>
      <c r="O23" s="13">
        <v>695</v>
      </c>
      <c r="P23" s="163">
        <f t="shared" si="0"/>
        <v>21.72954398848921</v>
      </c>
      <c r="R23" s="153">
        <v>15094.545368</v>
      </c>
      <c r="S23" s="153">
        <f t="shared" si="1"/>
        <v>-7.487704000001031</v>
      </c>
      <c r="T23" s="152">
        <v>694</v>
      </c>
      <c r="U23" s="154">
        <f t="shared" si="2"/>
        <v>-1</v>
      </c>
      <c r="V23" s="153">
        <f t="shared" si="3"/>
        <v>21.750065371757923</v>
      </c>
    </row>
    <row r="24" spans="2:22" s="13" customFormat="1" ht="51">
      <c r="B24" s="183"/>
      <c r="C24" s="196"/>
      <c r="D24" s="205"/>
      <c r="E24" s="30">
        <v>18</v>
      </c>
      <c r="F24" s="31" t="s">
        <v>46</v>
      </c>
      <c r="G24" s="32" t="s">
        <v>44</v>
      </c>
      <c r="H24" s="33">
        <v>1004.30499999999</v>
      </c>
      <c r="I24" s="34">
        <v>0.32101931983929805</v>
      </c>
      <c r="J24" s="35">
        <v>145</v>
      </c>
      <c r="K24" s="36">
        <v>6.92624137931034</v>
      </c>
      <c r="L24" s="37"/>
      <c r="M24" s="160"/>
      <c r="N24" s="163">
        <v>1006.76057</v>
      </c>
      <c r="O24" s="13">
        <v>145</v>
      </c>
      <c r="P24" s="163">
        <f t="shared" si="0"/>
        <v>6.943176344827586</v>
      </c>
      <c r="R24" s="153">
        <v>1006.75939</v>
      </c>
      <c r="S24" s="153">
        <f t="shared" si="1"/>
        <v>-0.0011799999999766442</v>
      </c>
      <c r="T24" s="152">
        <v>145</v>
      </c>
      <c r="U24" s="154">
        <f t="shared" si="2"/>
        <v>0</v>
      </c>
      <c r="V24" s="153">
        <f t="shared" si="3"/>
        <v>6.943168206896552</v>
      </c>
    </row>
    <row r="25" spans="2:22" s="13" customFormat="1" ht="51">
      <c r="B25" s="183"/>
      <c r="C25" s="196"/>
      <c r="D25" s="205"/>
      <c r="E25" s="30">
        <v>19</v>
      </c>
      <c r="F25" s="31" t="s">
        <v>47</v>
      </c>
      <c r="G25" s="32" t="s">
        <v>44</v>
      </c>
      <c r="H25" s="33">
        <v>6223.60799999999</v>
      </c>
      <c r="I25" s="34">
        <v>1.9893343228465765</v>
      </c>
      <c r="J25" s="35">
        <v>508</v>
      </c>
      <c r="K25" s="36">
        <v>12.2511968503936</v>
      </c>
      <c r="L25" s="37"/>
      <c r="M25" s="160"/>
      <c r="N25" s="163">
        <v>6240.693487</v>
      </c>
      <c r="O25" s="13">
        <v>507</v>
      </c>
      <c r="P25" s="163">
        <f t="shared" si="0"/>
        <v>12.3090601321499</v>
      </c>
      <c r="R25" s="153">
        <v>6240.309894</v>
      </c>
      <c r="S25" s="153">
        <f t="shared" si="1"/>
        <v>-0.3835929999995642</v>
      </c>
      <c r="T25" s="152">
        <v>507</v>
      </c>
      <c r="U25" s="154">
        <f t="shared" si="2"/>
        <v>0</v>
      </c>
      <c r="V25" s="153">
        <f t="shared" si="3"/>
        <v>12.308303538461539</v>
      </c>
    </row>
    <row r="26" spans="2:22" s="13" customFormat="1" ht="51">
      <c r="B26" s="183"/>
      <c r="C26" s="196"/>
      <c r="D26" s="205"/>
      <c r="E26" s="30">
        <v>20</v>
      </c>
      <c r="F26" s="31" t="s">
        <v>48</v>
      </c>
      <c r="G26" s="32" t="s">
        <v>44</v>
      </c>
      <c r="H26" s="33">
        <v>23337.126</v>
      </c>
      <c r="I26" s="34">
        <v>7.459554931543777</v>
      </c>
      <c r="J26" s="35">
        <v>2258</v>
      </c>
      <c r="K26" s="36">
        <v>10.3353082373782</v>
      </c>
      <c r="L26" s="37"/>
      <c r="M26" s="160"/>
      <c r="N26" s="163">
        <v>23414.477679</v>
      </c>
      <c r="O26" s="13">
        <v>2257</v>
      </c>
      <c r="P26" s="163">
        <f t="shared" si="0"/>
        <v>10.374159361541869</v>
      </c>
      <c r="R26" s="153">
        <v>23389.469196</v>
      </c>
      <c r="S26" s="153">
        <f t="shared" si="1"/>
        <v>-25.008483000001434</v>
      </c>
      <c r="T26" s="152">
        <v>2250</v>
      </c>
      <c r="U26" s="154">
        <f t="shared" si="2"/>
        <v>-7</v>
      </c>
      <c r="V26" s="153">
        <f t="shared" si="3"/>
        <v>10.395319642666665</v>
      </c>
    </row>
    <row r="27" spans="2:22" s="13" customFormat="1" ht="51">
      <c r="B27" s="183"/>
      <c r="C27" s="196"/>
      <c r="D27" s="205"/>
      <c r="E27" s="30">
        <v>21</v>
      </c>
      <c r="F27" s="31" t="s">
        <v>49</v>
      </c>
      <c r="G27" s="32" t="s">
        <v>44</v>
      </c>
      <c r="H27" s="33">
        <v>7180.881</v>
      </c>
      <c r="I27" s="34">
        <v>2.2953201810873805</v>
      </c>
      <c r="J27" s="35">
        <v>484</v>
      </c>
      <c r="K27" s="36">
        <v>14.8365309917355</v>
      </c>
      <c r="L27" s="37"/>
      <c r="M27" s="160"/>
      <c r="N27" s="163">
        <v>7202.07504</v>
      </c>
      <c r="O27" s="13">
        <v>484</v>
      </c>
      <c r="P27" s="163">
        <f t="shared" si="0"/>
        <v>14.880320330578511</v>
      </c>
      <c r="R27" s="153">
        <v>7199.976335</v>
      </c>
      <c r="S27" s="153">
        <f t="shared" si="1"/>
        <v>-2.098704999999427</v>
      </c>
      <c r="T27" s="152">
        <v>484</v>
      </c>
      <c r="U27" s="154">
        <f t="shared" si="2"/>
        <v>0</v>
      </c>
      <c r="V27" s="153">
        <f t="shared" si="3"/>
        <v>14.87598416322314</v>
      </c>
    </row>
    <row r="28" spans="2:22" s="13" customFormat="1" ht="38.25">
      <c r="B28" s="183"/>
      <c r="C28" s="196"/>
      <c r="D28" s="205"/>
      <c r="E28" s="30">
        <v>22</v>
      </c>
      <c r="F28" s="31" t="s">
        <v>50</v>
      </c>
      <c r="G28" s="32" t="s">
        <v>44</v>
      </c>
      <c r="H28" s="33">
        <v>6838.421</v>
      </c>
      <c r="I28" s="34">
        <v>2.18585515176644</v>
      </c>
      <c r="J28" s="35">
        <v>596</v>
      </c>
      <c r="K28" s="36">
        <v>11.473860738255</v>
      </c>
      <c r="L28" s="37"/>
      <c r="M28" s="160"/>
      <c r="N28" s="163">
        <v>6866.753517</v>
      </c>
      <c r="O28" s="13">
        <v>595</v>
      </c>
      <c r="P28" s="163">
        <f t="shared" si="0"/>
        <v>11.540762213445378</v>
      </c>
      <c r="R28" s="153">
        <v>6856.598238</v>
      </c>
      <c r="S28" s="153">
        <f t="shared" si="1"/>
        <v>-10.155279000000519</v>
      </c>
      <c r="T28" s="152">
        <v>593</v>
      </c>
      <c r="U28" s="154">
        <f t="shared" si="2"/>
        <v>-2</v>
      </c>
      <c r="V28" s="153">
        <f t="shared" si="3"/>
        <v>11.562560266441821</v>
      </c>
    </row>
    <row r="29" spans="2:22" s="13" customFormat="1" ht="38.25">
      <c r="B29" s="183"/>
      <c r="C29" s="196"/>
      <c r="D29" s="205"/>
      <c r="E29" s="30">
        <v>23</v>
      </c>
      <c r="F29" s="31" t="s">
        <v>51</v>
      </c>
      <c r="G29" s="32" t="s">
        <v>44</v>
      </c>
      <c r="H29" s="33">
        <v>4676.458</v>
      </c>
      <c r="I29" s="34">
        <v>1.4947982599081544</v>
      </c>
      <c r="J29" s="35">
        <v>215</v>
      </c>
      <c r="K29" s="36">
        <v>21.7509674418604</v>
      </c>
      <c r="L29" s="37"/>
      <c r="M29" s="160"/>
      <c r="N29" s="153">
        <v>4695.012436</v>
      </c>
      <c r="O29" s="13">
        <v>214</v>
      </c>
      <c r="P29" s="163">
        <f t="shared" si="0"/>
        <v>21.939310448598132</v>
      </c>
      <c r="R29" s="153">
        <v>4677.624859</v>
      </c>
      <c r="S29" s="153">
        <f t="shared" si="1"/>
        <v>-17.38757700000042</v>
      </c>
      <c r="T29" s="152">
        <v>213</v>
      </c>
      <c r="U29" s="154">
        <f t="shared" si="2"/>
        <v>-1</v>
      </c>
      <c r="V29" s="153">
        <f t="shared" si="3"/>
        <v>21.960680089201876</v>
      </c>
    </row>
    <row r="30" spans="2:22" s="13" customFormat="1" ht="38.25">
      <c r="B30" s="183"/>
      <c r="C30" s="196"/>
      <c r="D30" s="205"/>
      <c r="E30" s="30">
        <v>24</v>
      </c>
      <c r="F30" s="31" t="s">
        <v>52</v>
      </c>
      <c r="G30" s="32" t="s">
        <v>44</v>
      </c>
      <c r="H30" s="33">
        <v>466.149999999999</v>
      </c>
      <c r="I30" s="34">
        <v>0.149001703609053</v>
      </c>
      <c r="J30" s="35">
        <v>137</v>
      </c>
      <c r="K30" s="36">
        <v>3.40255474452554</v>
      </c>
      <c r="L30" s="37"/>
      <c r="M30" s="160"/>
      <c r="N30" s="163">
        <v>468.424269</v>
      </c>
      <c r="O30" s="13">
        <v>137</v>
      </c>
      <c r="P30" s="163">
        <f t="shared" si="0"/>
        <v>3.419155248175182</v>
      </c>
      <c r="R30" s="153">
        <v>468.418119</v>
      </c>
      <c r="S30" s="153">
        <f t="shared" si="1"/>
        <v>-0.006149999999990996</v>
      </c>
      <c r="T30" s="152">
        <v>137</v>
      </c>
      <c r="U30" s="154">
        <f t="shared" si="2"/>
        <v>0</v>
      </c>
      <c r="V30" s="153">
        <f t="shared" si="3"/>
        <v>3.4191103576642337</v>
      </c>
    </row>
    <row r="31" spans="2:22" s="13" customFormat="1" ht="38.25">
      <c r="B31" s="183"/>
      <c r="C31" s="196"/>
      <c r="D31" s="205"/>
      <c r="E31" s="30">
        <v>25</v>
      </c>
      <c r="F31" s="31" t="s">
        <v>53</v>
      </c>
      <c r="G31" s="32" t="s">
        <v>44</v>
      </c>
      <c r="H31" s="33">
        <v>2259.69599999999</v>
      </c>
      <c r="I31" s="34">
        <v>0.722296586160167</v>
      </c>
      <c r="J31" s="35">
        <v>61</v>
      </c>
      <c r="K31" s="36">
        <v>37.0441967213114</v>
      </c>
      <c r="L31" s="37"/>
      <c r="M31" s="160"/>
      <c r="N31" s="163">
        <v>2270.677495</v>
      </c>
      <c r="O31" s="13">
        <v>61</v>
      </c>
      <c r="P31" s="163">
        <f t="shared" si="0"/>
        <v>37.224221229508196</v>
      </c>
      <c r="R31" s="153">
        <v>2270.292373</v>
      </c>
      <c r="S31" s="153">
        <f t="shared" si="1"/>
        <v>-0.3851219999996829</v>
      </c>
      <c r="T31" s="152">
        <v>61</v>
      </c>
      <c r="U31" s="154">
        <f t="shared" si="2"/>
        <v>0</v>
      </c>
      <c r="V31" s="153">
        <f t="shared" si="3"/>
        <v>37.21790775409836</v>
      </c>
    </row>
    <row r="32" spans="2:22" s="13" customFormat="1" ht="38.25">
      <c r="B32" s="183"/>
      <c r="C32" s="196"/>
      <c r="D32" s="205"/>
      <c r="E32" s="82">
        <v>26</v>
      </c>
      <c r="F32" s="83" t="s">
        <v>54</v>
      </c>
      <c r="G32" s="84" t="s">
        <v>55</v>
      </c>
      <c r="H32" s="85">
        <v>1678.92199999999</v>
      </c>
      <c r="I32" s="86">
        <v>0.5366560940184866</v>
      </c>
      <c r="J32" s="87">
        <v>109</v>
      </c>
      <c r="K32" s="88">
        <v>15.4029541284403</v>
      </c>
      <c r="L32" s="89"/>
      <c r="M32" s="160"/>
      <c r="N32" s="163">
        <v>1683.091898</v>
      </c>
      <c r="O32" s="13">
        <v>109</v>
      </c>
      <c r="P32" s="163">
        <f t="shared" si="0"/>
        <v>15.441210073394494</v>
      </c>
      <c r="R32" s="153">
        <v>1683.013675</v>
      </c>
      <c r="S32" s="153">
        <f t="shared" si="1"/>
        <v>-0.07822299999997995</v>
      </c>
      <c r="T32" s="152">
        <v>109</v>
      </c>
      <c r="U32" s="154">
        <f t="shared" si="2"/>
        <v>0</v>
      </c>
      <c r="V32" s="153">
        <f t="shared" si="3"/>
        <v>15.44049243119266</v>
      </c>
    </row>
    <row r="33" spans="2:22" s="38" customFormat="1" ht="13.5" thickBot="1">
      <c r="B33" s="183"/>
      <c r="C33" s="199"/>
      <c r="D33" s="223" t="s">
        <v>56</v>
      </c>
      <c r="E33" s="224"/>
      <c r="F33" s="224"/>
      <c r="G33" s="225"/>
      <c r="H33" s="90">
        <v>135743.92399999965</v>
      </c>
      <c r="I33" s="91">
        <v>43.38962979851508</v>
      </c>
      <c r="J33" s="92">
        <v>10967</v>
      </c>
      <c r="K33" s="93">
        <v>12.377489194857267</v>
      </c>
      <c r="L33" s="94"/>
      <c r="M33" s="161"/>
      <c r="N33" s="164">
        <f>SUM(N14:N32)</f>
        <v>136160.11386300004</v>
      </c>
      <c r="O33" s="38">
        <f>SUM(O14:O32)</f>
        <v>10954</v>
      </c>
      <c r="P33" s="164">
        <f t="shared" si="0"/>
        <v>12.430172892368088</v>
      </c>
      <c r="R33" s="164">
        <f>SUM(R14:R32)</f>
        <v>135958.05617700002</v>
      </c>
      <c r="S33" s="164">
        <f t="shared" si="1"/>
        <v>-202.05768600001466</v>
      </c>
      <c r="T33" s="38">
        <f>SUM(T14:T32)</f>
        <v>10906</v>
      </c>
      <c r="U33" s="168">
        <f t="shared" si="2"/>
        <v>-48</v>
      </c>
      <c r="V33" s="164">
        <f t="shared" si="3"/>
        <v>12.466353949844125</v>
      </c>
    </row>
    <row r="34" spans="2:22" s="13" customFormat="1" ht="25.5">
      <c r="B34" s="183"/>
      <c r="C34" s="198" t="s">
        <v>57</v>
      </c>
      <c r="D34" s="205" t="s">
        <v>58</v>
      </c>
      <c r="E34" s="74">
        <v>29</v>
      </c>
      <c r="F34" s="75" t="s">
        <v>59</v>
      </c>
      <c r="G34" s="76" t="s">
        <v>60</v>
      </c>
      <c r="H34" s="77">
        <v>9566.12199999999</v>
      </c>
      <c r="I34" s="78">
        <v>3.0577463797748425</v>
      </c>
      <c r="J34" s="79">
        <v>502</v>
      </c>
      <c r="K34" s="80">
        <v>19.0560199203187</v>
      </c>
      <c r="L34" s="81"/>
      <c r="M34" s="160"/>
      <c r="N34" s="163">
        <v>9601.368259</v>
      </c>
      <c r="O34" s="13">
        <v>500</v>
      </c>
      <c r="P34" s="163">
        <f t="shared" si="0"/>
        <v>19.202736518000002</v>
      </c>
      <c r="R34" s="153">
        <v>9589.872351</v>
      </c>
      <c r="S34" s="153">
        <f t="shared" si="1"/>
        <v>-11.495908000000782</v>
      </c>
      <c r="T34" s="152">
        <v>499</v>
      </c>
      <c r="U34" s="154">
        <f t="shared" si="2"/>
        <v>-1</v>
      </c>
      <c r="V34" s="153">
        <f t="shared" si="3"/>
        <v>19.218181064128256</v>
      </c>
    </row>
    <row r="35" spans="2:22" s="13" customFormat="1" ht="38.25">
      <c r="B35" s="183"/>
      <c r="C35" s="196"/>
      <c r="D35" s="205"/>
      <c r="E35" s="30">
        <v>30</v>
      </c>
      <c r="F35" s="31" t="s">
        <v>61</v>
      </c>
      <c r="G35" s="32" t="s">
        <v>62</v>
      </c>
      <c r="H35" s="33">
        <v>1066.436</v>
      </c>
      <c r="I35" s="34">
        <v>0.34087907495446607</v>
      </c>
      <c r="J35" s="35">
        <v>216</v>
      </c>
      <c r="K35" s="36">
        <v>4.9372037037037</v>
      </c>
      <c r="L35" s="37"/>
      <c r="M35" s="160"/>
      <c r="N35" s="163">
        <v>1068.738222</v>
      </c>
      <c r="O35" s="13">
        <v>215</v>
      </c>
      <c r="P35" s="163">
        <f t="shared" si="0"/>
        <v>4.97087545116279</v>
      </c>
      <c r="R35" s="153">
        <v>1068.355294</v>
      </c>
      <c r="S35" s="153">
        <f t="shared" si="1"/>
        <v>-0.3829279999999926</v>
      </c>
      <c r="T35" s="152">
        <v>214</v>
      </c>
      <c r="U35" s="154">
        <f t="shared" si="2"/>
        <v>-1</v>
      </c>
      <c r="V35" s="153">
        <f t="shared" si="3"/>
        <v>4.992314457943925</v>
      </c>
    </row>
    <row r="36" spans="2:22" s="13" customFormat="1" ht="25.5">
      <c r="B36" s="183"/>
      <c r="C36" s="196"/>
      <c r="D36" s="205"/>
      <c r="E36" s="30">
        <v>31</v>
      </c>
      <c r="F36" s="31" t="s">
        <v>63</v>
      </c>
      <c r="G36" s="32" t="s">
        <v>62</v>
      </c>
      <c r="H36" s="33">
        <v>246.566</v>
      </c>
      <c r="I36" s="34">
        <v>0.07881315896614789</v>
      </c>
      <c r="J36" s="35">
        <v>72</v>
      </c>
      <c r="K36" s="36">
        <v>3.42452777777777</v>
      </c>
      <c r="L36" s="37"/>
      <c r="M36" s="160"/>
      <c r="N36" s="163">
        <v>247.277089</v>
      </c>
      <c r="O36" s="13">
        <v>72</v>
      </c>
      <c r="P36" s="163">
        <f t="shared" si="0"/>
        <v>3.434404013888889</v>
      </c>
      <c r="R36" s="153">
        <v>247.283979</v>
      </c>
      <c r="S36" s="153">
        <f t="shared" si="1"/>
        <v>0.006889999999998508</v>
      </c>
      <c r="T36" s="152">
        <v>72</v>
      </c>
      <c r="U36" s="154">
        <f t="shared" si="2"/>
        <v>0</v>
      </c>
      <c r="V36" s="153">
        <f t="shared" si="3"/>
        <v>3.434499708333333</v>
      </c>
    </row>
    <row r="37" spans="2:22" s="13" customFormat="1" ht="51">
      <c r="B37" s="183"/>
      <c r="C37" s="196"/>
      <c r="D37" s="205"/>
      <c r="E37" s="30">
        <v>32</v>
      </c>
      <c r="F37" s="31" t="s">
        <v>64</v>
      </c>
      <c r="G37" s="32" t="s">
        <v>65</v>
      </c>
      <c r="H37" s="33">
        <v>463.707</v>
      </c>
      <c r="I37" s="34">
        <v>0.14822081513556426</v>
      </c>
      <c r="J37" s="35">
        <v>161</v>
      </c>
      <c r="K37" s="36">
        <v>2.88016770186335</v>
      </c>
      <c r="L37" s="37"/>
      <c r="M37" s="160"/>
      <c r="N37" s="163">
        <v>464.68416</v>
      </c>
      <c r="O37" s="13">
        <v>161</v>
      </c>
      <c r="P37" s="163">
        <f t="shared" si="0"/>
        <v>2.8862370186335404</v>
      </c>
      <c r="R37" s="153">
        <v>464.684858</v>
      </c>
      <c r="S37" s="153">
        <f t="shared" si="1"/>
        <v>0.0006979999999998654</v>
      </c>
      <c r="T37" s="152">
        <v>161</v>
      </c>
      <c r="U37" s="154">
        <f t="shared" si="2"/>
        <v>0</v>
      </c>
      <c r="V37" s="153">
        <f t="shared" si="3"/>
        <v>2.886241354037267</v>
      </c>
    </row>
    <row r="38" spans="2:22" s="13" customFormat="1" ht="51">
      <c r="B38" s="183"/>
      <c r="C38" s="196"/>
      <c r="D38" s="205"/>
      <c r="E38" s="30">
        <v>33</v>
      </c>
      <c r="F38" s="31" t="s">
        <v>66</v>
      </c>
      <c r="G38" s="32" t="s">
        <v>65</v>
      </c>
      <c r="H38" s="33">
        <v>2163.558</v>
      </c>
      <c r="I38" s="34">
        <v>0.6915667228510054</v>
      </c>
      <c r="J38" s="35">
        <v>86</v>
      </c>
      <c r="K38" s="36">
        <v>25.1576511627906</v>
      </c>
      <c r="L38" s="37"/>
      <c r="M38" s="160"/>
      <c r="N38" s="163">
        <v>2167.967627</v>
      </c>
      <c r="O38" s="13">
        <v>86</v>
      </c>
      <c r="P38" s="163">
        <f t="shared" si="0"/>
        <v>25.208925895348838</v>
      </c>
      <c r="R38" s="153">
        <v>2167.959648</v>
      </c>
      <c r="S38" s="153">
        <f t="shared" si="1"/>
        <v>-0.007978999999977532</v>
      </c>
      <c r="T38" s="152">
        <v>86</v>
      </c>
      <c r="U38" s="154">
        <f t="shared" si="2"/>
        <v>0</v>
      </c>
      <c r="V38" s="153">
        <f t="shared" si="3"/>
        <v>25.20883311627907</v>
      </c>
    </row>
    <row r="39" spans="2:22" s="13" customFormat="1" ht="51">
      <c r="B39" s="183"/>
      <c r="C39" s="196"/>
      <c r="D39" s="205"/>
      <c r="E39" s="30">
        <v>34</v>
      </c>
      <c r="F39" s="31" t="s">
        <v>67</v>
      </c>
      <c r="G39" s="32" t="s">
        <v>65</v>
      </c>
      <c r="H39" s="33">
        <v>689.935999999999</v>
      </c>
      <c r="I39" s="34">
        <v>0.2205333892120898</v>
      </c>
      <c r="J39" s="35">
        <v>208</v>
      </c>
      <c r="K39" s="36">
        <v>3.31699999999999</v>
      </c>
      <c r="L39" s="37"/>
      <c r="M39" s="160"/>
      <c r="N39" s="163">
        <v>692.31572</v>
      </c>
      <c r="O39" s="13">
        <v>208</v>
      </c>
      <c r="P39" s="163">
        <f t="shared" si="0"/>
        <v>3.328440961538462</v>
      </c>
      <c r="R39" s="153">
        <v>692.314419</v>
      </c>
      <c r="S39" s="153">
        <f t="shared" si="1"/>
        <v>-0.001301000000012209</v>
      </c>
      <c r="T39" s="152">
        <v>208</v>
      </c>
      <c r="U39" s="154">
        <f t="shared" si="2"/>
        <v>0</v>
      </c>
      <c r="V39" s="153">
        <f t="shared" si="3"/>
        <v>3.3284347067307696</v>
      </c>
    </row>
    <row r="40" spans="2:22" s="13" customFormat="1" ht="51">
      <c r="B40" s="183"/>
      <c r="C40" s="196"/>
      <c r="D40" s="205"/>
      <c r="E40" s="82">
        <v>35</v>
      </c>
      <c r="F40" s="83" t="s">
        <v>68</v>
      </c>
      <c r="G40" s="84" t="s">
        <v>65</v>
      </c>
      <c r="H40" s="85">
        <v>2293.434</v>
      </c>
      <c r="I40" s="86">
        <v>0.7330807103184073</v>
      </c>
      <c r="J40" s="87">
        <v>31</v>
      </c>
      <c r="K40" s="88">
        <v>73.9817419354838</v>
      </c>
      <c r="L40" s="89"/>
      <c r="M40" s="160"/>
      <c r="N40" s="163">
        <v>2300.551511</v>
      </c>
      <c r="O40" s="13">
        <v>31</v>
      </c>
      <c r="P40" s="163">
        <f t="shared" si="0"/>
        <v>74.21133906451614</v>
      </c>
      <c r="R40" s="153">
        <v>2300.531614</v>
      </c>
      <c r="S40" s="153">
        <f t="shared" si="1"/>
        <v>-0.019897000000128173</v>
      </c>
      <c r="T40" s="152">
        <v>31</v>
      </c>
      <c r="U40" s="154">
        <f t="shared" si="2"/>
        <v>0</v>
      </c>
      <c r="V40" s="153">
        <f t="shared" si="3"/>
        <v>74.21069722580646</v>
      </c>
    </row>
    <row r="41" spans="2:22" s="13" customFormat="1" ht="25.5">
      <c r="B41" s="183"/>
      <c r="C41" s="196"/>
      <c r="D41" s="145" t="s">
        <v>69</v>
      </c>
      <c r="E41" s="95">
        <v>36</v>
      </c>
      <c r="F41" s="96" t="s">
        <v>70</v>
      </c>
      <c r="G41" s="97" t="s">
        <v>71</v>
      </c>
      <c r="H41" s="98">
        <v>37.5479999999999</v>
      </c>
      <c r="I41" s="99">
        <v>0.012001964962163936</v>
      </c>
      <c r="J41" s="100">
        <v>40</v>
      </c>
      <c r="K41" s="101">
        <v>0.938699999999999</v>
      </c>
      <c r="L41" s="102">
        <v>1</v>
      </c>
      <c r="M41" s="160"/>
      <c r="N41" s="153">
        <v>37.634518</v>
      </c>
      <c r="O41" s="13">
        <v>40</v>
      </c>
      <c r="P41" s="163">
        <f t="shared" si="0"/>
        <v>0.94086295</v>
      </c>
      <c r="R41" s="153">
        <v>37.638093</v>
      </c>
      <c r="S41" s="153">
        <f t="shared" si="1"/>
        <v>0.0035749999999978854</v>
      </c>
      <c r="T41" s="152">
        <v>40</v>
      </c>
      <c r="U41" s="154">
        <f t="shared" si="2"/>
        <v>0</v>
      </c>
      <c r="V41" s="153">
        <f t="shared" si="3"/>
        <v>0.9409523249999999</v>
      </c>
    </row>
    <row r="42" spans="2:22" s="13" customFormat="1" ht="12.75">
      <c r="B42" s="183"/>
      <c r="C42" s="196"/>
      <c r="D42" s="201" t="s">
        <v>72</v>
      </c>
      <c r="E42" s="74">
        <v>37</v>
      </c>
      <c r="F42" s="75" t="s">
        <v>73</v>
      </c>
      <c r="G42" s="76" t="s">
        <v>74</v>
      </c>
      <c r="H42" s="77">
        <v>3800.64099999999</v>
      </c>
      <c r="I42" s="78">
        <v>1.214849262697446</v>
      </c>
      <c r="J42" s="79">
        <v>492</v>
      </c>
      <c r="K42" s="80">
        <v>7.72488008130081</v>
      </c>
      <c r="L42" s="81"/>
      <c r="M42" s="160"/>
      <c r="N42" s="163">
        <v>3812.891558</v>
      </c>
      <c r="O42" s="13">
        <v>492</v>
      </c>
      <c r="P42" s="163">
        <f t="shared" si="0"/>
        <v>7.749779589430894</v>
      </c>
      <c r="R42" s="153">
        <v>3806.152675</v>
      </c>
      <c r="S42" s="153">
        <f t="shared" si="1"/>
        <v>-6.738882999999987</v>
      </c>
      <c r="T42" s="152">
        <v>490</v>
      </c>
      <c r="U42" s="154">
        <f t="shared" si="2"/>
        <v>-2</v>
      </c>
      <c r="V42" s="153">
        <f t="shared" si="3"/>
        <v>7.767658520408163</v>
      </c>
    </row>
    <row r="43" spans="2:22" s="13" customFormat="1" ht="12.75">
      <c r="B43" s="183"/>
      <c r="C43" s="196"/>
      <c r="D43" s="202"/>
      <c r="E43" s="82">
        <v>38</v>
      </c>
      <c r="F43" s="83" t="s">
        <v>75</v>
      </c>
      <c r="G43" s="84" t="s">
        <v>76</v>
      </c>
      <c r="H43" s="85">
        <v>1173.309</v>
      </c>
      <c r="I43" s="86">
        <v>0.37504030861275284</v>
      </c>
      <c r="J43" s="87">
        <v>232</v>
      </c>
      <c r="K43" s="88">
        <v>5.05736637931034</v>
      </c>
      <c r="L43" s="89"/>
      <c r="M43" s="160"/>
      <c r="N43" s="163">
        <v>1176.794836</v>
      </c>
      <c r="O43" s="13">
        <v>232</v>
      </c>
      <c r="P43" s="163">
        <f t="shared" si="0"/>
        <v>5.072391534482759</v>
      </c>
      <c r="R43" s="153">
        <v>1175.06808</v>
      </c>
      <c r="S43" s="153">
        <f t="shared" si="1"/>
        <v>-1.726756000000023</v>
      </c>
      <c r="T43" s="152">
        <v>231</v>
      </c>
      <c r="U43" s="154">
        <f t="shared" si="2"/>
        <v>-1</v>
      </c>
      <c r="V43" s="153">
        <f t="shared" si="3"/>
        <v>5.086874805194805</v>
      </c>
    </row>
    <row r="44" spans="2:22" s="13" customFormat="1" ht="25.5">
      <c r="B44" s="183"/>
      <c r="C44" s="196"/>
      <c r="D44" s="145" t="s">
        <v>77</v>
      </c>
      <c r="E44" s="95">
        <v>40</v>
      </c>
      <c r="F44" s="96" t="s">
        <v>78</v>
      </c>
      <c r="G44" s="97" t="s">
        <v>79</v>
      </c>
      <c r="H44" s="98">
        <v>1781.68899999999</v>
      </c>
      <c r="I44" s="99">
        <v>0.5695048724691818</v>
      </c>
      <c r="J44" s="100">
        <v>152</v>
      </c>
      <c r="K44" s="101">
        <v>11.7216381578947</v>
      </c>
      <c r="L44" s="102"/>
      <c r="M44" s="160"/>
      <c r="N44" s="153">
        <v>1785.549178</v>
      </c>
      <c r="O44" s="152">
        <v>152</v>
      </c>
      <c r="P44" s="163">
        <f t="shared" si="0"/>
        <v>11.747034065789473</v>
      </c>
      <c r="R44" s="169">
        <v>1785.123937</v>
      </c>
      <c r="S44" s="169">
        <f t="shared" si="1"/>
        <v>-0.4252409999999145</v>
      </c>
      <c r="T44" s="170">
        <v>151</v>
      </c>
      <c r="U44" s="171">
        <f t="shared" si="2"/>
        <v>-1</v>
      </c>
      <c r="V44" s="153">
        <f t="shared" si="3"/>
        <v>11.82201282781457</v>
      </c>
    </row>
    <row r="45" spans="2:22" s="38" customFormat="1" ht="13.5" thickBot="1">
      <c r="B45" s="183"/>
      <c r="C45" s="196"/>
      <c r="D45" s="223" t="s">
        <v>80</v>
      </c>
      <c r="E45" s="224"/>
      <c r="F45" s="224"/>
      <c r="G45" s="225"/>
      <c r="H45" s="103">
        <v>23282.94599999997</v>
      </c>
      <c r="I45" s="104">
        <v>7.442236659954067</v>
      </c>
      <c r="J45" s="105">
        <v>2192</v>
      </c>
      <c r="K45" s="106">
        <v>10.621781934306556</v>
      </c>
      <c r="L45" s="107">
        <v>1</v>
      </c>
      <c r="M45" s="161"/>
      <c r="N45" s="164">
        <f>SUM(N34:N44)</f>
        <v>23355.772678</v>
      </c>
      <c r="O45" s="38">
        <f>SUM(O34:O44)</f>
        <v>2189</v>
      </c>
      <c r="P45" s="164">
        <f t="shared" si="0"/>
        <v>10.669608349931476</v>
      </c>
      <c r="R45" s="164">
        <f>SUM(R34:R44)</f>
        <v>23334.984948000005</v>
      </c>
      <c r="S45" s="164">
        <f t="shared" si="1"/>
        <v>-20.787729999996372</v>
      </c>
      <c r="T45" s="38">
        <f>SUM(T34:T44)</f>
        <v>2183</v>
      </c>
      <c r="U45" s="168">
        <f t="shared" si="2"/>
        <v>-6</v>
      </c>
      <c r="V45" s="164">
        <f t="shared" si="3"/>
        <v>10.689411336692627</v>
      </c>
    </row>
    <row r="46" spans="2:22" s="13" customFormat="1" ht="25.5">
      <c r="B46" s="183"/>
      <c r="C46" s="198" t="s">
        <v>81</v>
      </c>
      <c r="D46" s="108"/>
      <c r="E46" s="22">
        <v>28</v>
      </c>
      <c r="F46" s="23" t="s">
        <v>82</v>
      </c>
      <c r="G46" s="24" t="s">
        <v>158</v>
      </c>
      <c r="H46" s="25">
        <v>8.591</v>
      </c>
      <c r="I46" s="26">
        <v>0.0027460552090644145</v>
      </c>
      <c r="J46" s="27">
        <v>23</v>
      </c>
      <c r="K46" s="28">
        <v>0.373521739130434</v>
      </c>
      <c r="L46" s="29"/>
      <c r="M46" s="160"/>
      <c r="N46" s="163">
        <v>8.617898</v>
      </c>
      <c r="O46" s="13">
        <v>23</v>
      </c>
      <c r="P46" s="163">
        <f t="shared" si="0"/>
        <v>0.37469121739130434</v>
      </c>
      <c r="R46" s="153">
        <v>8.617898</v>
      </c>
      <c r="S46" s="153">
        <f t="shared" si="1"/>
        <v>0</v>
      </c>
      <c r="T46" s="152">
        <v>23</v>
      </c>
      <c r="U46" s="154">
        <f t="shared" si="2"/>
        <v>0</v>
      </c>
      <c r="V46" s="153">
        <f t="shared" si="3"/>
        <v>0.37469121739130434</v>
      </c>
    </row>
    <row r="47" spans="2:22" s="13" customFormat="1" ht="25.5">
      <c r="B47" s="183"/>
      <c r="C47" s="196"/>
      <c r="D47" s="109"/>
      <c r="E47" s="30">
        <v>39</v>
      </c>
      <c r="F47" s="31" t="s">
        <v>83</v>
      </c>
      <c r="G47" s="32" t="s">
        <v>84</v>
      </c>
      <c r="H47" s="33">
        <v>14.285</v>
      </c>
      <c r="I47" s="34">
        <v>0.004566103906586564</v>
      </c>
      <c r="J47" s="35">
        <v>34</v>
      </c>
      <c r="K47" s="36">
        <v>0.420147058823529</v>
      </c>
      <c r="L47" s="37">
        <v>33</v>
      </c>
      <c r="M47" s="160"/>
      <c r="N47" s="153">
        <v>14.328552</v>
      </c>
      <c r="O47" s="152">
        <v>34</v>
      </c>
      <c r="P47" s="163">
        <f t="shared" si="0"/>
        <v>0.421428</v>
      </c>
      <c r="R47" s="153">
        <v>14.328552</v>
      </c>
      <c r="S47" s="153">
        <f t="shared" si="1"/>
        <v>0</v>
      </c>
      <c r="T47" s="152">
        <v>34</v>
      </c>
      <c r="U47" s="154">
        <f t="shared" si="2"/>
        <v>0</v>
      </c>
      <c r="V47" s="153">
        <f t="shared" si="3"/>
        <v>0.421428</v>
      </c>
    </row>
    <row r="48" spans="2:22" s="38" customFormat="1" ht="13.5" thickBot="1">
      <c r="B48" s="183"/>
      <c r="C48" s="199"/>
      <c r="D48" s="176" t="s">
        <v>85</v>
      </c>
      <c r="E48" s="177"/>
      <c r="F48" s="177"/>
      <c r="G48" s="178"/>
      <c r="H48" s="110">
        <v>22.875999999999998</v>
      </c>
      <c r="I48" s="111">
        <v>0.007312159115650979</v>
      </c>
      <c r="J48" s="112">
        <v>57</v>
      </c>
      <c r="K48" s="113">
        <v>0.4013333333333333</v>
      </c>
      <c r="L48" s="114">
        <v>33</v>
      </c>
      <c r="M48" s="161"/>
      <c r="N48" s="164">
        <f>SUM(N46:N47)</f>
        <v>22.94645</v>
      </c>
      <c r="O48" s="38">
        <f>SUM(O46:O47)</f>
        <v>57</v>
      </c>
      <c r="P48" s="164">
        <f t="shared" si="0"/>
        <v>0.402569298245614</v>
      </c>
      <c r="R48" s="164">
        <f>SUM(R46:R47)</f>
        <v>22.94645</v>
      </c>
      <c r="S48" s="164">
        <f t="shared" si="1"/>
        <v>0</v>
      </c>
      <c r="T48" s="38">
        <f>SUM(T46:T47)</f>
        <v>57</v>
      </c>
      <c r="U48" s="168">
        <f t="shared" si="2"/>
        <v>0</v>
      </c>
      <c r="V48" s="164">
        <f t="shared" si="3"/>
        <v>0.402569298245614</v>
      </c>
    </row>
    <row r="49" spans="2:22" s="13" customFormat="1" ht="25.5">
      <c r="B49" s="183"/>
      <c r="C49" s="196" t="s">
        <v>86</v>
      </c>
      <c r="E49" s="74">
        <v>41</v>
      </c>
      <c r="F49" s="75" t="s">
        <v>87</v>
      </c>
      <c r="G49" s="76" t="s">
        <v>88</v>
      </c>
      <c r="H49" s="77">
        <v>6672.85099999999</v>
      </c>
      <c r="I49" s="78">
        <v>2.132931817932797</v>
      </c>
      <c r="J49" s="79">
        <v>1856</v>
      </c>
      <c r="K49" s="80">
        <v>3.59528609913792</v>
      </c>
      <c r="L49" s="81"/>
      <c r="M49" s="160"/>
      <c r="N49" s="163">
        <v>6692.603381</v>
      </c>
      <c r="O49" s="13">
        <v>1855</v>
      </c>
      <c r="P49" s="163">
        <f t="shared" si="0"/>
        <v>3.607872442587601</v>
      </c>
      <c r="R49" s="153">
        <v>6681.796902</v>
      </c>
      <c r="S49" s="153">
        <f t="shared" si="1"/>
        <v>-10.806478999999854</v>
      </c>
      <c r="T49" s="152">
        <v>1853</v>
      </c>
      <c r="U49" s="154">
        <f t="shared" si="2"/>
        <v>-2</v>
      </c>
      <c r="V49" s="153">
        <f t="shared" si="3"/>
        <v>3.605934647598489</v>
      </c>
    </row>
    <row r="50" spans="2:22" s="13" customFormat="1" ht="25.5">
      <c r="B50" s="183"/>
      <c r="C50" s="196"/>
      <c r="E50" s="30">
        <v>42</v>
      </c>
      <c r="F50" s="31" t="s">
        <v>89</v>
      </c>
      <c r="G50" s="32" t="s">
        <v>90</v>
      </c>
      <c r="H50" s="33">
        <v>1318.95499999999</v>
      </c>
      <c r="I50" s="34">
        <v>0.42159507022133946</v>
      </c>
      <c r="J50" s="35">
        <v>609</v>
      </c>
      <c r="K50" s="36">
        <v>2.16577175697865</v>
      </c>
      <c r="L50" s="37"/>
      <c r="M50" s="160"/>
      <c r="N50" s="163">
        <v>1323.223178</v>
      </c>
      <c r="O50" s="152">
        <v>609</v>
      </c>
      <c r="P50" s="163">
        <f t="shared" si="0"/>
        <v>2.1727802594417076</v>
      </c>
      <c r="R50" s="153">
        <v>1322.800589</v>
      </c>
      <c r="S50" s="153">
        <f t="shared" si="1"/>
        <v>-0.4225890000000163</v>
      </c>
      <c r="T50" s="152">
        <v>609</v>
      </c>
      <c r="U50" s="154">
        <f t="shared" si="2"/>
        <v>0</v>
      </c>
      <c r="V50" s="153">
        <f t="shared" si="3"/>
        <v>2.1720863530377668</v>
      </c>
    </row>
    <row r="51" spans="2:22" s="38" customFormat="1" ht="13.5" thickBot="1">
      <c r="B51" s="183"/>
      <c r="C51" s="196"/>
      <c r="D51" s="176" t="s">
        <v>91</v>
      </c>
      <c r="E51" s="177"/>
      <c r="F51" s="177"/>
      <c r="G51" s="178"/>
      <c r="H51" s="39">
        <v>7991.80599999998</v>
      </c>
      <c r="I51" s="40">
        <v>2.5545268881541365</v>
      </c>
      <c r="J51" s="41">
        <v>2465</v>
      </c>
      <c r="K51" s="42">
        <v>3.2421119675456307</v>
      </c>
      <c r="L51" s="43"/>
      <c r="M51" s="161"/>
      <c r="N51" s="164">
        <f>SUM(N49:N50)</f>
        <v>8015.826559</v>
      </c>
      <c r="O51" s="38">
        <f>SUM(O49:O50)</f>
        <v>2464</v>
      </c>
      <c r="P51" s="164">
        <f t="shared" si="0"/>
        <v>3.2531763632305197</v>
      </c>
      <c r="R51" s="164">
        <f>SUM(R49:R50)</f>
        <v>8004.597491</v>
      </c>
      <c r="S51" s="164">
        <f t="shared" si="1"/>
        <v>-11.229067999999643</v>
      </c>
      <c r="T51" s="38">
        <f>SUM(T49:T50)</f>
        <v>2462</v>
      </c>
      <c r="U51" s="168">
        <f t="shared" si="2"/>
        <v>-2</v>
      </c>
      <c r="V51" s="164">
        <f t="shared" si="3"/>
        <v>3.2512581198212835</v>
      </c>
    </row>
    <row r="52" spans="2:22" s="44" customFormat="1" ht="13.5" thickBot="1">
      <c r="B52" s="184"/>
      <c r="C52" s="185" t="s">
        <v>92</v>
      </c>
      <c r="D52" s="186"/>
      <c r="E52" s="186"/>
      <c r="F52" s="186"/>
      <c r="G52" s="187"/>
      <c r="H52" s="45">
        <v>167041.5519999996</v>
      </c>
      <c r="I52" s="46">
        <v>53.393705505738936</v>
      </c>
      <c r="J52" s="47">
        <v>15681</v>
      </c>
      <c r="K52" s="48">
        <v>10.652480836681308</v>
      </c>
      <c r="L52" s="49">
        <v>34</v>
      </c>
      <c r="M52" s="162"/>
      <c r="N52" s="165">
        <f>N33+N45+N48+N51</f>
        <v>167554.65955000004</v>
      </c>
      <c r="O52" s="44">
        <f>O33+O45+O48+O51</f>
        <v>15664</v>
      </c>
      <c r="P52" s="165">
        <f t="shared" si="0"/>
        <v>10.696799000893773</v>
      </c>
      <c r="R52" s="165">
        <f>R33+R45+R48+R51</f>
        <v>167320.585066</v>
      </c>
      <c r="S52" s="165">
        <f t="shared" si="1"/>
        <v>-234.07448400004068</v>
      </c>
      <c r="T52" s="44">
        <f>T33+T45+T48+T51</f>
        <v>15608</v>
      </c>
      <c r="U52" s="167">
        <f t="shared" si="2"/>
        <v>-56</v>
      </c>
      <c r="V52" s="165">
        <f t="shared" si="3"/>
        <v>10.720181001153255</v>
      </c>
    </row>
    <row r="53" spans="2:22" s="13" customFormat="1" ht="26.25" thickTop="1">
      <c r="B53" s="182" t="s">
        <v>93</v>
      </c>
      <c r="C53" s="115"/>
      <c r="E53" s="74">
        <v>43</v>
      </c>
      <c r="F53" s="75" t="s">
        <v>94</v>
      </c>
      <c r="G53" s="76" t="s">
        <v>159</v>
      </c>
      <c r="H53" s="77">
        <v>534.044999999999</v>
      </c>
      <c r="I53" s="78">
        <v>0.17070388244963366</v>
      </c>
      <c r="J53" s="79">
        <v>64</v>
      </c>
      <c r="K53" s="80">
        <v>8.34445312499999</v>
      </c>
      <c r="L53" s="81"/>
      <c r="M53" s="160"/>
      <c r="N53" s="153">
        <v>505.324388</v>
      </c>
      <c r="O53" s="13">
        <v>62</v>
      </c>
      <c r="P53" s="163">
        <f t="shared" si="0"/>
        <v>8.150393354838709</v>
      </c>
      <c r="R53" s="153">
        <v>505.010416</v>
      </c>
      <c r="S53" s="153">
        <f t="shared" si="1"/>
        <v>-0.3139719999999784</v>
      </c>
      <c r="T53" s="152">
        <v>62</v>
      </c>
      <c r="U53" s="154">
        <f t="shared" si="2"/>
        <v>0</v>
      </c>
      <c r="V53" s="153">
        <f t="shared" si="3"/>
        <v>8.14532929032258</v>
      </c>
    </row>
    <row r="54" spans="2:22" s="13" customFormat="1" ht="25.5">
      <c r="B54" s="183"/>
      <c r="C54" s="115"/>
      <c r="E54" s="30">
        <v>44</v>
      </c>
      <c r="F54" s="31" t="s">
        <v>95</v>
      </c>
      <c r="G54" s="32" t="s">
        <v>160</v>
      </c>
      <c r="H54" s="33">
        <v>7868.14099999999</v>
      </c>
      <c r="I54" s="34">
        <v>2.5149982049474175</v>
      </c>
      <c r="J54" s="35">
        <v>532</v>
      </c>
      <c r="K54" s="36">
        <v>14.7897387218045</v>
      </c>
      <c r="L54" s="37"/>
      <c r="M54" s="160"/>
      <c r="N54" s="163">
        <v>7572.273146</v>
      </c>
      <c r="O54" s="13">
        <v>530</v>
      </c>
      <c r="P54" s="163">
        <f t="shared" si="0"/>
        <v>14.28730782264151</v>
      </c>
      <c r="R54" s="153">
        <v>7569.186514</v>
      </c>
      <c r="S54" s="153">
        <f t="shared" si="1"/>
        <v>-3.0866320000004634</v>
      </c>
      <c r="T54" s="152">
        <v>528</v>
      </c>
      <c r="U54" s="154">
        <f t="shared" si="2"/>
        <v>-2</v>
      </c>
      <c r="V54" s="153">
        <f t="shared" si="3"/>
        <v>14.335580518939395</v>
      </c>
    </row>
    <row r="55" spans="2:22" s="13" customFormat="1" ht="38.25">
      <c r="B55" s="183"/>
      <c r="C55" s="115"/>
      <c r="E55" s="30">
        <v>45</v>
      </c>
      <c r="F55" s="31" t="s">
        <v>96</v>
      </c>
      <c r="G55" s="32" t="s">
        <v>161</v>
      </c>
      <c r="H55" s="33">
        <v>4489.201</v>
      </c>
      <c r="I55" s="34">
        <v>1.4349428227898011</v>
      </c>
      <c r="J55" s="35">
        <v>530</v>
      </c>
      <c r="K55" s="36">
        <v>8.47019056603773</v>
      </c>
      <c r="L55" s="37"/>
      <c r="M55" s="160"/>
      <c r="N55" s="163">
        <v>4502.295477</v>
      </c>
      <c r="O55" s="13">
        <v>530</v>
      </c>
      <c r="P55" s="163">
        <f t="shared" si="0"/>
        <v>8.494897126415093</v>
      </c>
      <c r="R55" s="153">
        <v>4492.599024</v>
      </c>
      <c r="S55" s="153">
        <f t="shared" si="1"/>
        <v>-9.696452999999565</v>
      </c>
      <c r="T55" s="152">
        <v>528</v>
      </c>
      <c r="U55" s="154">
        <f t="shared" si="2"/>
        <v>-2</v>
      </c>
      <c r="V55" s="153">
        <f t="shared" si="3"/>
        <v>8.508710272727273</v>
      </c>
    </row>
    <row r="56" spans="2:22" s="13" customFormat="1" ht="25.5">
      <c r="B56" s="183"/>
      <c r="C56" s="115"/>
      <c r="E56" s="82">
        <v>46</v>
      </c>
      <c r="F56" s="83" t="s">
        <v>97</v>
      </c>
      <c r="G56" s="84" t="s">
        <v>162</v>
      </c>
      <c r="H56" s="33">
        <v>1418.974</v>
      </c>
      <c r="I56" s="34">
        <v>0.45356546900558364</v>
      </c>
      <c r="J56" s="35">
        <v>623</v>
      </c>
      <c r="K56" s="36">
        <v>2.27764686998394</v>
      </c>
      <c r="L56" s="37"/>
      <c r="M56" s="160"/>
      <c r="N56" s="163">
        <v>1422.608389</v>
      </c>
      <c r="O56" s="152">
        <v>623</v>
      </c>
      <c r="P56" s="163">
        <f t="shared" si="0"/>
        <v>2.2834805601926162</v>
      </c>
      <c r="R56" s="153">
        <v>1422.439378</v>
      </c>
      <c r="S56" s="153">
        <f t="shared" si="1"/>
        <v>-0.16901099999995495</v>
      </c>
      <c r="T56" s="152">
        <v>622</v>
      </c>
      <c r="U56" s="154">
        <f t="shared" si="2"/>
        <v>-1</v>
      </c>
      <c r="V56" s="153">
        <f t="shared" si="3"/>
        <v>2.286880028938907</v>
      </c>
    </row>
    <row r="57" spans="2:22" s="44" customFormat="1" ht="13.5" thickBot="1">
      <c r="B57" s="184"/>
      <c r="C57" s="179" t="s">
        <v>98</v>
      </c>
      <c r="D57" s="180"/>
      <c r="E57" s="180"/>
      <c r="F57" s="180"/>
      <c r="G57" s="181"/>
      <c r="H57" s="116">
        <v>14310.360999999988</v>
      </c>
      <c r="I57" s="117">
        <v>4.5742103791924364</v>
      </c>
      <c r="J57" s="118">
        <v>1749</v>
      </c>
      <c r="K57" s="119">
        <v>8.182024585477409</v>
      </c>
      <c r="L57" s="120"/>
      <c r="M57" s="162"/>
      <c r="N57" s="165">
        <f>SUM(N53:N56)</f>
        <v>14002.501400000001</v>
      </c>
      <c r="O57" s="44">
        <f>SUM(O53:O56)</f>
        <v>1745</v>
      </c>
      <c r="P57" s="165">
        <f t="shared" si="0"/>
        <v>8.024356103151863</v>
      </c>
      <c r="R57" s="165">
        <f>SUM(R53:R56)</f>
        <v>13989.235332</v>
      </c>
      <c r="S57" s="165">
        <f t="shared" si="1"/>
        <v>-13.266068000000814</v>
      </c>
      <c r="T57" s="44">
        <f>SUM(T53:T56)</f>
        <v>1740</v>
      </c>
      <c r="U57" s="167">
        <f t="shared" si="2"/>
        <v>-5</v>
      </c>
      <c r="V57" s="165">
        <f t="shared" si="3"/>
        <v>8.039790420689656</v>
      </c>
    </row>
    <row r="58" spans="2:22" s="13" customFormat="1" ht="39" thickTop="1">
      <c r="B58" s="182" t="s">
        <v>99</v>
      </c>
      <c r="C58" s="196" t="s">
        <v>100</v>
      </c>
      <c r="E58" s="74">
        <v>47</v>
      </c>
      <c r="F58" s="75" t="s">
        <v>101</v>
      </c>
      <c r="G58" s="76" t="s">
        <v>102</v>
      </c>
      <c r="H58" s="77">
        <v>42672.9</v>
      </c>
      <c r="I58" s="78">
        <v>13.64010468291059</v>
      </c>
      <c r="J58" s="79">
        <v>7014</v>
      </c>
      <c r="K58" s="80">
        <v>6.08396065012832</v>
      </c>
      <c r="L58" s="81"/>
      <c r="M58" s="160"/>
      <c r="N58" s="163">
        <v>42813.549094</v>
      </c>
      <c r="O58" s="13">
        <v>7010</v>
      </c>
      <c r="P58" s="163">
        <f t="shared" si="0"/>
        <v>6.107496304422254</v>
      </c>
      <c r="R58" s="153">
        <v>42735.740979</v>
      </c>
      <c r="S58" s="153">
        <f t="shared" si="1"/>
        <v>-77.80811499999982</v>
      </c>
      <c r="T58" s="152">
        <v>6978</v>
      </c>
      <c r="U58" s="154">
        <f t="shared" si="2"/>
        <v>-32</v>
      </c>
      <c r="V58" s="153">
        <f t="shared" si="3"/>
        <v>6.1243538233018056</v>
      </c>
    </row>
    <row r="59" spans="2:22" s="13" customFormat="1" ht="12.75">
      <c r="B59" s="183"/>
      <c r="C59" s="196"/>
      <c r="E59" s="30">
        <v>48</v>
      </c>
      <c r="F59" s="31" t="s">
        <v>103</v>
      </c>
      <c r="G59" s="32" t="s">
        <v>104</v>
      </c>
      <c r="H59" s="33">
        <v>332.976</v>
      </c>
      <c r="I59" s="34">
        <v>0.10643353268460397</v>
      </c>
      <c r="J59" s="35">
        <v>32</v>
      </c>
      <c r="K59" s="36">
        <v>10.4055</v>
      </c>
      <c r="L59" s="37"/>
      <c r="M59" s="160"/>
      <c r="N59" s="163">
        <v>334.19238</v>
      </c>
      <c r="O59" s="13">
        <v>32</v>
      </c>
      <c r="P59" s="163">
        <f t="shared" si="0"/>
        <v>10.443511875</v>
      </c>
      <c r="R59" s="153">
        <v>334.117805</v>
      </c>
      <c r="S59" s="153">
        <f t="shared" si="1"/>
        <v>-0.07457500000003847</v>
      </c>
      <c r="T59" s="152">
        <v>32</v>
      </c>
      <c r="U59" s="154">
        <f t="shared" si="2"/>
        <v>0</v>
      </c>
      <c r="V59" s="153">
        <f t="shared" si="3"/>
        <v>10.44118140625</v>
      </c>
    </row>
    <row r="60" spans="2:22" s="13" customFormat="1" ht="25.5">
      <c r="B60" s="183"/>
      <c r="C60" s="196"/>
      <c r="E60" s="30">
        <v>49</v>
      </c>
      <c r="F60" s="31" t="s">
        <v>105</v>
      </c>
      <c r="G60" s="32" t="s">
        <v>106</v>
      </c>
      <c r="H60" s="33">
        <v>17403.4479999999</v>
      </c>
      <c r="I60" s="34">
        <v>5.562894777800185</v>
      </c>
      <c r="J60" s="35">
        <v>2928</v>
      </c>
      <c r="K60" s="36">
        <v>5.94380054644808</v>
      </c>
      <c r="L60" s="37"/>
      <c r="M60" s="160"/>
      <c r="N60" s="163">
        <v>17462.278324</v>
      </c>
      <c r="O60" s="13">
        <v>2923</v>
      </c>
      <c r="P60" s="163">
        <f t="shared" si="0"/>
        <v>5.974094534382483</v>
      </c>
      <c r="R60" s="153">
        <v>17434.307365</v>
      </c>
      <c r="S60" s="153">
        <f t="shared" si="1"/>
        <v>-27.970958999998402</v>
      </c>
      <c r="T60" s="152">
        <v>2911</v>
      </c>
      <c r="U60" s="154">
        <f t="shared" si="2"/>
        <v>-12</v>
      </c>
      <c r="V60" s="153">
        <f t="shared" si="3"/>
        <v>5.989112801442803</v>
      </c>
    </row>
    <row r="61" spans="2:22" s="13" customFormat="1" ht="38.25">
      <c r="B61" s="183"/>
      <c r="C61" s="196"/>
      <c r="E61" s="30">
        <v>50</v>
      </c>
      <c r="F61" s="31" t="s">
        <v>107</v>
      </c>
      <c r="G61" s="32" t="s">
        <v>108</v>
      </c>
      <c r="H61" s="33">
        <v>3808.424</v>
      </c>
      <c r="I61" s="34">
        <v>1.2173370461559696</v>
      </c>
      <c r="J61" s="35">
        <v>617</v>
      </c>
      <c r="K61" s="36">
        <v>6.17248622366289</v>
      </c>
      <c r="L61" s="37"/>
      <c r="M61" s="160"/>
      <c r="N61" s="153">
        <v>3821.217953</v>
      </c>
      <c r="O61" s="13">
        <v>615</v>
      </c>
      <c r="P61" s="163">
        <f t="shared" si="0"/>
        <v>6.213362525203252</v>
      </c>
      <c r="R61" s="153">
        <v>3810.068469</v>
      </c>
      <c r="S61" s="153">
        <f t="shared" si="1"/>
        <v>-11.14948400000003</v>
      </c>
      <c r="T61" s="152">
        <v>613</v>
      </c>
      <c r="U61" s="154">
        <f t="shared" si="2"/>
        <v>-2</v>
      </c>
      <c r="V61" s="153">
        <f t="shared" si="3"/>
        <v>6.215446115823817</v>
      </c>
    </row>
    <row r="62" spans="2:22" s="13" customFormat="1" ht="38.25">
      <c r="B62" s="183"/>
      <c r="C62" s="196"/>
      <c r="E62" s="30">
        <v>51</v>
      </c>
      <c r="F62" s="31" t="s">
        <v>109</v>
      </c>
      <c r="G62" s="32" t="s">
        <v>108</v>
      </c>
      <c r="H62" s="33">
        <v>3439.485</v>
      </c>
      <c r="I62" s="34">
        <v>1.0994081830693656</v>
      </c>
      <c r="J62" s="35">
        <v>460</v>
      </c>
      <c r="K62" s="36">
        <v>7.47714130434783</v>
      </c>
      <c r="L62" s="37"/>
      <c r="M62" s="160"/>
      <c r="N62" s="163">
        <v>3453.275272</v>
      </c>
      <c r="O62" s="13">
        <v>459</v>
      </c>
      <c r="P62" s="163">
        <f t="shared" si="0"/>
        <v>7.523475538126362</v>
      </c>
      <c r="R62" s="153">
        <v>3436.28414</v>
      </c>
      <c r="S62" s="153">
        <f t="shared" si="1"/>
        <v>-16.991131999999652</v>
      </c>
      <c r="T62" s="152">
        <v>456</v>
      </c>
      <c r="U62" s="154">
        <f t="shared" si="2"/>
        <v>-3</v>
      </c>
      <c r="V62" s="153">
        <f t="shared" si="3"/>
        <v>7.535710833333334</v>
      </c>
    </row>
    <row r="63" spans="2:22" s="13" customFormat="1" ht="25.5">
      <c r="B63" s="183"/>
      <c r="C63" s="196"/>
      <c r="E63" s="30">
        <v>52</v>
      </c>
      <c r="F63" s="31" t="s">
        <v>110</v>
      </c>
      <c r="G63" s="32" t="s">
        <v>111</v>
      </c>
      <c r="H63" s="33">
        <v>104.424999999999</v>
      </c>
      <c r="I63" s="34">
        <v>0.03337874696851924</v>
      </c>
      <c r="J63" s="35">
        <v>51</v>
      </c>
      <c r="K63" s="36">
        <v>2.04754901960784</v>
      </c>
      <c r="L63" s="37">
        <v>5</v>
      </c>
      <c r="M63" s="160"/>
      <c r="N63" s="163">
        <v>104.8221</v>
      </c>
      <c r="O63" s="13">
        <v>51</v>
      </c>
      <c r="P63" s="163">
        <f t="shared" si="0"/>
        <v>2.055335294117647</v>
      </c>
      <c r="R63" s="153">
        <v>104.822097</v>
      </c>
      <c r="S63" s="153">
        <f t="shared" si="1"/>
        <v>-3.000000006636583E-06</v>
      </c>
      <c r="T63" s="152">
        <v>51</v>
      </c>
      <c r="U63" s="154">
        <f t="shared" si="2"/>
        <v>0</v>
      </c>
      <c r="V63" s="153">
        <f t="shared" si="3"/>
        <v>2.0553352352941174</v>
      </c>
    </row>
    <row r="64" spans="2:22" s="13" customFormat="1" ht="25.5">
      <c r="B64" s="183"/>
      <c r="C64" s="196"/>
      <c r="E64" s="30">
        <v>53</v>
      </c>
      <c r="F64" s="31" t="s">
        <v>112</v>
      </c>
      <c r="G64" s="32" t="s">
        <v>113</v>
      </c>
      <c r="H64" s="33">
        <v>414.375</v>
      </c>
      <c r="I64" s="34">
        <v>0.13245217404912896</v>
      </c>
      <c r="J64" s="35">
        <v>399</v>
      </c>
      <c r="K64" s="36">
        <v>1.03853383458646</v>
      </c>
      <c r="L64" s="37">
        <v>914</v>
      </c>
      <c r="M64" s="160"/>
      <c r="N64" s="163">
        <v>415.803521</v>
      </c>
      <c r="O64" s="152">
        <v>399</v>
      </c>
      <c r="P64" s="163">
        <f t="shared" si="0"/>
        <v>1.0421140877192983</v>
      </c>
      <c r="R64" s="153">
        <v>412.520119</v>
      </c>
      <c r="S64" s="153">
        <f t="shared" si="1"/>
        <v>-3.283401999999967</v>
      </c>
      <c r="T64" s="152">
        <v>398</v>
      </c>
      <c r="U64" s="154">
        <f t="shared" si="2"/>
        <v>-1</v>
      </c>
      <c r="V64" s="153">
        <f t="shared" si="3"/>
        <v>1.0364827110552763</v>
      </c>
    </row>
    <row r="65" spans="2:22" s="38" customFormat="1" ht="13.5" thickBot="1">
      <c r="B65" s="183"/>
      <c r="C65" s="199"/>
      <c r="D65" s="176" t="s">
        <v>114</v>
      </c>
      <c r="E65" s="177"/>
      <c r="F65" s="177"/>
      <c r="G65" s="178"/>
      <c r="H65" s="110">
        <v>68176.03299999991</v>
      </c>
      <c r="I65" s="111">
        <v>21.792009143638357</v>
      </c>
      <c r="J65" s="112">
        <v>11501</v>
      </c>
      <c r="K65" s="113">
        <v>5.927835231718973</v>
      </c>
      <c r="L65" s="114">
        <v>919</v>
      </c>
      <c r="M65" s="161"/>
      <c r="N65" s="164">
        <f>SUM(N58:N64)</f>
        <v>68405.138644</v>
      </c>
      <c r="O65" s="38">
        <f>SUM(O58:O64)</f>
        <v>11489</v>
      </c>
      <c r="P65" s="164">
        <f t="shared" si="0"/>
        <v>5.953968025415615</v>
      </c>
      <c r="R65" s="164">
        <f>SUM(R58:R64)</f>
        <v>68267.860974</v>
      </c>
      <c r="S65" s="164">
        <f t="shared" si="1"/>
        <v>-137.2776700000104</v>
      </c>
      <c r="T65" s="38">
        <f>SUM(T58:T64)</f>
        <v>11439</v>
      </c>
      <c r="U65" s="168">
        <f t="shared" si="2"/>
        <v>-50</v>
      </c>
      <c r="V65" s="164">
        <f t="shared" si="3"/>
        <v>5.967992042486231</v>
      </c>
    </row>
    <row r="66" spans="2:22" s="13" customFormat="1" ht="25.5">
      <c r="B66" s="183"/>
      <c r="C66" s="198" t="s">
        <v>115</v>
      </c>
      <c r="E66" s="74">
        <v>54</v>
      </c>
      <c r="F66" s="75" t="s">
        <v>116</v>
      </c>
      <c r="G66" s="76" t="s">
        <v>117</v>
      </c>
      <c r="H66" s="77">
        <v>425.949999999999</v>
      </c>
      <c r="I66" s="78">
        <v>0.13615204473297463</v>
      </c>
      <c r="J66" s="79">
        <v>48</v>
      </c>
      <c r="K66" s="80">
        <v>8.87395833333333</v>
      </c>
      <c r="L66" s="81"/>
      <c r="M66" s="160"/>
      <c r="N66" s="163">
        <v>426.825418</v>
      </c>
      <c r="O66" s="13">
        <v>48</v>
      </c>
      <c r="P66" s="163">
        <f t="shared" si="0"/>
        <v>8.892196208333333</v>
      </c>
      <c r="R66" s="153">
        <v>426.825408</v>
      </c>
      <c r="S66" s="153">
        <f t="shared" si="1"/>
        <v>-1.0000000031595846E-05</v>
      </c>
      <c r="T66" s="152">
        <v>48</v>
      </c>
      <c r="U66" s="154">
        <f t="shared" si="2"/>
        <v>0</v>
      </c>
      <c r="V66" s="153">
        <f t="shared" si="3"/>
        <v>8.892196</v>
      </c>
    </row>
    <row r="67" spans="2:22" s="13" customFormat="1" ht="25.5">
      <c r="B67" s="183"/>
      <c r="C67" s="196"/>
      <c r="E67" s="30">
        <v>55</v>
      </c>
      <c r="F67" s="31" t="s">
        <v>118</v>
      </c>
      <c r="G67" s="32" t="s">
        <v>119</v>
      </c>
      <c r="H67" s="33">
        <v>155.657999999999</v>
      </c>
      <c r="I67" s="34">
        <v>0.049755029883895456</v>
      </c>
      <c r="J67" s="35">
        <v>156</v>
      </c>
      <c r="K67" s="36">
        <v>0.997807692307692</v>
      </c>
      <c r="L67" s="37">
        <v>68</v>
      </c>
      <c r="M67" s="160"/>
      <c r="N67" s="153">
        <v>156.337158</v>
      </c>
      <c r="O67" s="13">
        <v>156</v>
      </c>
      <c r="P67" s="163">
        <f t="shared" si="0"/>
        <v>1.002161269230769</v>
      </c>
      <c r="R67" s="153">
        <v>156.334364</v>
      </c>
      <c r="S67" s="153">
        <f t="shared" si="1"/>
        <v>-0.002793999999994412</v>
      </c>
      <c r="T67" s="152">
        <v>156</v>
      </c>
      <c r="U67" s="154">
        <f t="shared" si="2"/>
        <v>0</v>
      </c>
      <c r="V67" s="153">
        <f t="shared" si="3"/>
        <v>1.002143358974359</v>
      </c>
    </row>
    <row r="68" spans="2:22" s="13" customFormat="1" ht="12.75">
      <c r="B68" s="183"/>
      <c r="C68" s="196"/>
      <c r="E68" s="30">
        <v>56</v>
      </c>
      <c r="F68" s="31" t="s">
        <v>120</v>
      </c>
      <c r="G68" s="32" t="s">
        <v>121</v>
      </c>
      <c r="H68" s="33">
        <v>844.45</v>
      </c>
      <c r="I68" s="34">
        <v>0.26992274721155224</v>
      </c>
      <c r="J68" s="35">
        <v>294</v>
      </c>
      <c r="K68" s="36">
        <v>2.87227891156462</v>
      </c>
      <c r="L68" s="37">
        <v>12</v>
      </c>
      <c r="M68" s="160"/>
      <c r="N68" s="153">
        <v>846.863936</v>
      </c>
      <c r="O68" s="13">
        <v>293</v>
      </c>
      <c r="P68" s="163">
        <f t="shared" si="0"/>
        <v>2.890320600682594</v>
      </c>
      <c r="R68" s="153">
        <v>845.948135</v>
      </c>
      <c r="S68" s="153">
        <f t="shared" si="1"/>
        <v>-0.9158009999999877</v>
      </c>
      <c r="T68" s="152">
        <v>292</v>
      </c>
      <c r="U68" s="154">
        <f t="shared" si="2"/>
        <v>-1</v>
      </c>
      <c r="V68" s="153">
        <f t="shared" si="3"/>
        <v>2.897082654109589</v>
      </c>
    </row>
    <row r="69" spans="2:22" s="13" customFormat="1" ht="25.5">
      <c r="B69" s="183"/>
      <c r="C69" s="196"/>
      <c r="E69" s="30">
        <v>57</v>
      </c>
      <c r="F69" s="31" t="s">
        <v>122</v>
      </c>
      <c r="G69" s="32" t="s">
        <v>123</v>
      </c>
      <c r="H69" s="33">
        <v>1345.02799999999</v>
      </c>
      <c r="I69" s="34">
        <v>0.42992912882521994</v>
      </c>
      <c r="J69" s="35">
        <v>171</v>
      </c>
      <c r="K69" s="36">
        <v>7.86566081871344</v>
      </c>
      <c r="L69" s="37"/>
      <c r="M69" s="160"/>
      <c r="N69" s="153">
        <v>1347.805551</v>
      </c>
      <c r="O69" s="13">
        <v>171</v>
      </c>
      <c r="P69" s="163">
        <f t="shared" si="0"/>
        <v>7.881903807017544</v>
      </c>
      <c r="R69" s="153">
        <v>1347.804532</v>
      </c>
      <c r="S69" s="153">
        <f t="shared" si="1"/>
        <v>-0.001018999999814696</v>
      </c>
      <c r="T69" s="152">
        <v>171</v>
      </c>
      <c r="U69" s="154">
        <f t="shared" si="2"/>
        <v>0</v>
      </c>
      <c r="V69" s="153">
        <f t="shared" si="3"/>
        <v>7.881897847953217</v>
      </c>
    </row>
    <row r="70" spans="2:22" s="13" customFormat="1" ht="38.25">
      <c r="B70" s="183"/>
      <c r="C70" s="196"/>
      <c r="E70" s="30">
        <v>58</v>
      </c>
      <c r="F70" s="31" t="s">
        <v>124</v>
      </c>
      <c r="G70" s="32" t="s">
        <v>125</v>
      </c>
      <c r="H70" s="33">
        <v>136.56</v>
      </c>
      <c r="I70" s="34">
        <v>0.04365048298799168</v>
      </c>
      <c r="J70" s="35">
        <v>8</v>
      </c>
      <c r="K70" s="36">
        <v>17.07</v>
      </c>
      <c r="L70" s="37"/>
      <c r="M70" s="160"/>
      <c r="N70" s="163">
        <v>137.027957</v>
      </c>
      <c r="O70" s="13">
        <v>8</v>
      </c>
      <c r="P70" s="163">
        <f aca="true" t="shared" si="4" ref="P70:P87">N70/O70</f>
        <v>17.128494625</v>
      </c>
      <c r="R70" s="153">
        <v>137.014957</v>
      </c>
      <c r="S70" s="153">
        <f aca="true" t="shared" si="5" ref="S70:S87">R70-N70</f>
        <v>-0.012999999999976808</v>
      </c>
      <c r="T70" s="152">
        <v>8</v>
      </c>
      <c r="U70" s="154">
        <f aca="true" t="shared" si="6" ref="U70:U87">T70-O70</f>
        <v>0</v>
      </c>
      <c r="V70" s="153">
        <f aca="true" t="shared" si="7" ref="V70:V87">R70/T70</f>
        <v>17.126869625</v>
      </c>
    </row>
    <row r="71" spans="2:22" s="13" customFormat="1" ht="25.5">
      <c r="B71" s="183"/>
      <c r="C71" s="196"/>
      <c r="E71" s="30">
        <v>59</v>
      </c>
      <c r="F71" s="31" t="s">
        <v>126</v>
      </c>
      <c r="G71" s="32" t="s">
        <v>127</v>
      </c>
      <c r="H71" s="33">
        <v>134.865999999999</v>
      </c>
      <c r="I71" s="34">
        <v>0.04310900731296457</v>
      </c>
      <c r="J71" s="35">
        <v>32</v>
      </c>
      <c r="K71" s="36">
        <v>4.21456249999999</v>
      </c>
      <c r="L71" s="37"/>
      <c r="M71" s="160"/>
      <c r="N71" s="163">
        <v>135.133118</v>
      </c>
      <c r="O71" s="152">
        <v>32</v>
      </c>
      <c r="P71" s="163">
        <f t="shared" si="4"/>
        <v>4.2229099375</v>
      </c>
      <c r="R71" s="153">
        <v>135.133118</v>
      </c>
      <c r="S71" s="153">
        <f t="shared" si="5"/>
        <v>0</v>
      </c>
      <c r="T71" s="152">
        <v>32</v>
      </c>
      <c r="U71" s="154">
        <f t="shared" si="6"/>
        <v>0</v>
      </c>
      <c r="V71" s="153">
        <f t="shared" si="7"/>
        <v>4.2229099375</v>
      </c>
    </row>
    <row r="72" spans="2:22" s="38" customFormat="1" ht="13.5" thickBot="1">
      <c r="B72" s="183"/>
      <c r="C72" s="196"/>
      <c r="D72" s="176" t="s">
        <v>128</v>
      </c>
      <c r="E72" s="177"/>
      <c r="F72" s="177"/>
      <c r="G72" s="178"/>
      <c r="H72" s="39">
        <v>3042.5119999999874</v>
      </c>
      <c r="I72" s="40">
        <v>0.9725184409545985</v>
      </c>
      <c r="J72" s="41">
        <v>709</v>
      </c>
      <c r="K72" s="42">
        <v>4.291272214386442</v>
      </c>
      <c r="L72" s="43">
        <v>80</v>
      </c>
      <c r="M72" s="161"/>
      <c r="N72" s="164">
        <f>SUM(N66:N71)</f>
        <v>3049.993138</v>
      </c>
      <c r="O72" s="38">
        <f>SUM(O66:O71)</f>
        <v>708</v>
      </c>
      <c r="P72" s="164">
        <f t="shared" si="4"/>
        <v>4.307899912429378</v>
      </c>
      <c r="R72" s="164">
        <f>SUM(R66:R71)</f>
        <v>3049.0605140000002</v>
      </c>
      <c r="S72" s="164">
        <f t="shared" si="5"/>
        <v>-0.9326239999995778</v>
      </c>
      <c r="T72" s="38">
        <f>SUM(T66:T71)</f>
        <v>707</v>
      </c>
      <c r="U72" s="168">
        <f t="shared" si="6"/>
        <v>-1</v>
      </c>
      <c r="V72" s="164">
        <f t="shared" si="7"/>
        <v>4.312673994342291</v>
      </c>
    </row>
    <row r="73" spans="2:22" s="44" customFormat="1" ht="13.5" thickBot="1">
      <c r="B73" s="184"/>
      <c r="C73" s="185" t="s">
        <v>129</v>
      </c>
      <c r="D73" s="186"/>
      <c r="E73" s="186"/>
      <c r="F73" s="186"/>
      <c r="G73" s="187"/>
      <c r="H73" s="45">
        <v>71218.5449999999</v>
      </c>
      <c r="I73" s="46">
        <v>22.764527584592955</v>
      </c>
      <c r="J73" s="47">
        <v>12210</v>
      </c>
      <c r="K73" s="48">
        <v>5.83280466830466</v>
      </c>
      <c r="L73" s="49">
        <v>999</v>
      </c>
      <c r="M73" s="162"/>
      <c r="N73" s="165">
        <f>N65+N72</f>
        <v>71455.13178200001</v>
      </c>
      <c r="O73" s="44">
        <f>O65+O72</f>
        <v>12197</v>
      </c>
      <c r="P73" s="165">
        <f t="shared" si="4"/>
        <v>5.858418609658114</v>
      </c>
      <c r="R73" s="165">
        <f>R65+R72</f>
        <v>71316.92148799999</v>
      </c>
      <c r="S73" s="165">
        <f t="shared" si="5"/>
        <v>-138.21029400001862</v>
      </c>
      <c r="T73" s="44">
        <f>T65+T72</f>
        <v>12146</v>
      </c>
      <c r="U73" s="167">
        <f t="shared" si="6"/>
        <v>-51</v>
      </c>
      <c r="V73" s="165">
        <f t="shared" si="7"/>
        <v>5.871638521982545</v>
      </c>
    </row>
    <row r="74" spans="2:22" s="13" customFormat="1" ht="26.25" thickTop="1">
      <c r="B74" s="182" t="s">
        <v>130</v>
      </c>
      <c r="C74" s="195" t="s">
        <v>131</v>
      </c>
      <c r="E74" s="74">
        <v>60</v>
      </c>
      <c r="F74" s="75" t="s">
        <v>132</v>
      </c>
      <c r="G74" s="76" t="s">
        <v>133</v>
      </c>
      <c r="H74" s="77">
        <v>20.4499999999999</v>
      </c>
      <c r="I74" s="78">
        <v>0.006536704577507508</v>
      </c>
      <c r="J74" s="79">
        <v>2</v>
      </c>
      <c r="K74" s="80">
        <v>10.225</v>
      </c>
      <c r="L74" s="81"/>
      <c r="M74" s="160"/>
      <c r="N74" s="163">
        <v>20.52283</v>
      </c>
      <c r="O74" s="13">
        <v>2</v>
      </c>
      <c r="P74" s="163">
        <f t="shared" si="4"/>
        <v>10.261415</v>
      </c>
      <c r="R74" s="153">
        <v>20.52283</v>
      </c>
      <c r="S74" s="153">
        <f t="shared" si="5"/>
        <v>0</v>
      </c>
      <c r="T74" s="152">
        <v>2</v>
      </c>
      <c r="U74" s="154">
        <f t="shared" si="6"/>
        <v>0</v>
      </c>
      <c r="V74" s="153">
        <f t="shared" si="7"/>
        <v>10.261415</v>
      </c>
    </row>
    <row r="75" spans="2:22" s="13" customFormat="1" ht="25.5">
      <c r="B75" s="183"/>
      <c r="C75" s="196"/>
      <c r="E75" s="30">
        <v>61</v>
      </c>
      <c r="F75" s="31" t="s">
        <v>134</v>
      </c>
      <c r="G75" s="32" t="s">
        <v>163</v>
      </c>
      <c r="H75" s="33">
        <v>41.5289999999999</v>
      </c>
      <c r="I75" s="34">
        <v>0.013274464762802444</v>
      </c>
      <c r="J75" s="35">
        <v>5</v>
      </c>
      <c r="K75" s="36">
        <v>8.30579999999999</v>
      </c>
      <c r="L75" s="37"/>
      <c r="M75" s="160"/>
      <c r="N75" s="163">
        <v>41.609758</v>
      </c>
      <c r="O75" s="13">
        <v>5</v>
      </c>
      <c r="P75" s="163">
        <f t="shared" si="4"/>
        <v>8.3219516</v>
      </c>
      <c r="R75" s="153">
        <v>41.609758</v>
      </c>
      <c r="S75" s="153">
        <f t="shared" si="5"/>
        <v>0</v>
      </c>
      <c r="T75" s="152">
        <v>5</v>
      </c>
      <c r="U75" s="154">
        <f t="shared" si="6"/>
        <v>0</v>
      </c>
      <c r="V75" s="153">
        <f t="shared" si="7"/>
        <v>8.3219516</v>
      </c>
    </row>
    <row r="76" spans="2:22" s="13" customFormat="1" ht="38.25">
      <c r="B76" s="183"/>
      <c r="C76" s="196"/>
      <c r="E76" s="82">
        <v>62</v>
      </c>
      <c r="F76" s="83" t="s">
        <v>135</v>
      </c>
      <c r="G76" s="84" t="s">
        <v>136</v>
      </c>
      <c r="H76" s="33">
        <v>61.4219999999999</v>
      </c>
      <c r="I76" s="34">
        <v>0.019633128046927507</v>
      </c>
      <c r="J76" s="35">
        <v>22</v>
      </c>
      <c r="K76" s="36">
        <v>2.79190909090909</v>
      </c>
      <c r="L76" s="37"/>
      <c r="M76" s="160"/>
      <c r="N76" s="163">
        <v>61.571998</v>
      </c>
      <c r="O76" s="152">
        <v>22</v>
      </c>
      <c r="P76" s="163">
        <f t="shared" si="4"/>
        <v>2.798727181818182</v>
      </c>
      <c r="R76" s="153">
        <v>61.571999</v>
      </c>
      <c r="S76" s="153">
        <f t="shared" si="5"/>
        <v>9.999999974752427E-07</v>
      </c>
      <c r="T76" s="152">
        <v>22</v>
      </c>
      <c r="U76" s="154">
        <f t="shared" si="6"/>
        <v>0</v>
      </c>
      <c r="V76" s="153">
        <f t="shared" si="7"/>
        <v>2.7987272272727273</v>
      </c>
    </row>
    <row r="77" spans="2:22" s="38" customFormat="1" ht="13.5" thickBot="1">
      <c r="B77" s="183"/>
      <c r="C77" s="197"/>
      <c r="D77" s="200" t="s">
        <v>137</v>
      </c>
      <c r="E77" s="177"/>
      <c r="F77" s="177"/>
      <c r="G77" s="178"/>
      <c r="H77" s="39">
        <v>123.4009999999997</v>
      </c>
      <c r="I77" s="40">
        <v>0.039444297387237454</v>
      </c>
      <c r="J77" s="41">
        <v>29</v>
      </c>
      <c r="K77" s="42">
        <v>4.255206896551714</v>
      </c>
      <c r="L77" s="43"/>
      <c r="M77" s="161"/>
      <c r="N77" s="164">
        <f>SUM(N74:N76)</f>
        <v>123.704586</v>
      </c>
      <c r="O77" s="38">
        <f>SUM(O74:O76)</f>
        <v>29</v>
      </c>
      <c r="P77" s="164">
        <f t="shared" si="4"/>
        <v>4.265675379310345</v>
      </c>
      <c r="R77" s="164">
        <f>SUM(R74:R76)</f>
        <v>123.704587</v>
      </c>
      <c r="S77" s="164">
        <f t="shared" si="5"/>
        <v>9.999999974752427E-07</v>
      </c>
      <c r="T77" s="38">
        <f>SUM(T74:T76)</f>
        <v>29</v>
      </c>
      <c r="U77" s="168">
        <f t="shared" si="6"/>
        <v>0</v>
      </c>
      <c r="V77" s="164">
        <f t="shared" si="7"/>
        <v>4.265675413793104</v>
      </c>
    </row>
    <row r="78" spans="2:22" s="13" customFormat="1" ht="25.5">
      <c r="B78" s="183"/>
      <c r="C78" s="198" t="s">
        <v>138</v>
      </c>
      <c r="D78" s="108"/>
      <c r="E78" s="22">
        <v>63</v>
      </c>
      <c r="F78" s="23" t="s">
        <v>139</v>
      </c>
      <c r="G78" s="24" t="s">
        <v>140</v>
      </c>
      <c r="H78" s="25">
        <v>16.863</v>
      </c>
      <c r="I78" s="26">
        <v>0.005390144219584824</v>
      </c>
      <c r="J78" s="27">
        <v>5</v>
      </c>
      <c r="K78" s="28">
        <v>3.37259999999999</v>
      </c>
      <c r="L78" s="29">
        <v>19</v>
      </c>
      <c r="M78" s="160"/>
      <c r="N78" s="163">
        <v>16.919252</v>
      </c>
      <c r="O78" s="13">
        <v>5</v>
      </c>
      <c r="P78" s="163">
        <f t="shared" si="4"/>
        <v>3.3838504</v>
      </c>
      <c r="R78" s="153">
        <v>16.919252</v>
      </c>
      <c r="S78" s="153">
        <f t="shared" si="5"/>
        <v>0</v>
      </c>
      <c r="T78" s="152">
        <v>5</v>
      </c>
      <c r="U78" s="154">
        <f t="shared" si="6"/>
        <v>0</v>
      </c>
      <c r="V78" s="153">
        <f t="shared" si="7"/>
        <v>3.3838504</v>
      </c>
    </row>
    <row r="79" spans="2:22" s="13" customFormat="1" ht="25.5">
      <c r="B79" s="183"/>
      <c r="C79" s="196"/>
      <c r="D79" s="109"/>
      <c r="E79" s="30">
        <v>64</v>
      </c>
      <c r="F79" s="31" t="s">
        <v>141</v>
      </c>
      <c r="G79" s="32" t="s">
        <v>142</v>
      </c>
      <c r="H79" s="33">
        <v>96.0769999999999</v>
      </c>
      <c r="I79" s="34">
        <v>0.030710365070571705</v>
      </c>
      <c r="J79" s="35">
        <v>79</v>
      </c>
      <c r="K79" s="36">
        <v>1.21616455696202</v>
      </c>
      <c r="L79" s="37">
        <v>476</v>
      </c>
      <c r="M79" s="160"/>
      <c r="N79" s="163">
        <v>96.380523</v>
      </c>
      <c r="O79" s="13">
        <v>78</v>
      </c>
      <c r="P79" s="163">
        <f t="shared" si="4"/>
        <v>1.2356477307692306</v>
      </c>
      <c r="R79" s="153">
        <v>96.368882</v>
      </c>
      <c r="S79" s="153">
        <f t="shared" si="5"/>
        <v>-0.011640999999997348</v>
      </c>
      <c r="T79" s="152">
        <v>78</v>
      </c>
      <c r="U79" s="154">
        <f t="shared" si="6"/>
        <v>0</v>
      </c>
      <c r="V79" s="153">
        <f t="shared" si="7"/>
        <v>1.2354984871794872</v>
      </c>
    </row>
    <row r="80" spans="2:22" s="13" customFormat="1" ht="25.5">
      <c r="B80" s="183"/>
      <c r="C80" s="196"/>
      <c r="D80" s="109"/>
      <c r="E80" s="30">
        <v>65</v>
      </c>
      <c r="F80" s="31" t="s">
        <v>143</v>
      </c>
      <c r="G80" s="32" t="s">
        <v>144</v>
      </c>
      <c r="H80" s="33">
        <v>33.4829999999999</v>
      </c>
      <c r="I80" s="34">
        <v>0.010702615128053023</v>
      </c>
      <c r="J80" s="35">
        <v>13</v>
      </c>
      <c r="K80" s="36">
        <v>2.57561538461538</v>
      </c>
      <c r="L80" s="37"/>
      <c r="M80" s="160"/>
      <c r="N80" s="163">
        <v>33.625565</v>
      </c>
      <c r="O80" s="152">
        <v>13</v>
      </c>
      <c r="P80" s="163">
        <f t="shared" si="4"/>
        <v>2.586581923076923</v>
      </c>
      <c r="R80" s="153">
        <v>33.626815</v>
      </c>
      <c r="S80" s="153">
        <f t="shared" si="5"/>
        <v>0.0012499999999988631</v>
      </c>
      <c r="T80" s="152">
        <v>13</v>
      </c>
      <c r="U80" s="154">
        <f t="shared" si="6"/>
        <v>0</v>
      </c>
      <c r="V80" s="153">
        <f t="shared" si="7"/>
        <v>2.586678076923077</v>
      </c>
    </row>
    <row r="81" spans="2:22" s="38" customFormat="1" ht="13.5" thickBot="1">
      <c r="B81" s="183"/>
      <c r="C81" s="199"/>
      <c r="D81" s="176" t="s">
        <v>145</v>
      </c>
      <c r="E81" s="177"/>
      <c r="F81" s="177"/>
      <c r="G81" s="178"/>
      <c r="H81" s="110">
        <v>146.4229999999998</v>
      </c>
      <c r="I81" s="111">
        <v>0.04680312441820955</v>
      </c>
      <c r="J81" s="112">
        <v>97</v>
      </c>
      <c r="K81" s="113">
        <v>1.5095154639175237</v>
      </c>
      <c r="L81" s="114">
        <v>495</v>
      </c>
      <c r="M81" s="161"/>
      <c r="N81" s="164">
        <f>SUM(N78:N80)</f>
        <v>146.92534</v>
      </c>
      <c r="O81" s="38">
        <f>SUM(O78:O80)</f>
        <v>96</v>
      </c>
      <c r="P81" s="164">
        <f t="shared" si="4"/>
        <v>1.5304722916666667</v>
      </c>
      <c r="R81" s="164">
        <f>SUM(R78:R80)</f>
        <v>146.914949</v>
      </c>
      <c r="S81" s="164">
        <f t="shared" si="5"/>
        <v>-0.010390999999998485</v>
      </c>
      <c r="T81" s="38">
        <f>SUM(T78:T80)</f>
        <v>96</v>
      </c>
      <c r="U81" s="168">
        <f t="shared" si="6"/>
        <v>0</v>
      </c>
      <c r="V81" s="164">
        <f t="shared" si="7"/>
        <v>1.5303640520833335</v>
      </c>
    </row>
    <row r="82" spans="2:22" s="13" customFormat="1" ht="25.5">
      <c r="B82" s="183"/>
      <c r="C82" s="196" t="s">
        <v>146</v>
      </c>
      <c r="E82" s="74">
        <v>66</v>
      </c>
      <c r="F82" s="75" t="s">
        <v>147</v>
      </c>
      <c r="G82" s="76" t="s">
        <v>148</v>
      </c>
      <c r="H82" s="77">
        <v>1.879</v>
      </c>
      <c r="I82" s="78">
        <v>0.0006006096773171966</v>
      </c>
      <c r="J82" s="79">
        <v>3</v>
      </c>
      <c r="K82" s="80">
        <v>0.626333333333333</v>
      </c>
      <c r="L82" s="81">
        <v>818</v>
      </c>
      <c r="M82" s="160"/>
      <c r="N82" s="163">
        <v>1.883284</v>
      </c>
      <c r="O82" s="13">
        <v>3</v>
      </c>
      <c r="P82" s="163">
        <f t="shared" si="4"/>
        <v>0.6277613333333333</v>
      </c>
      <c r="R82" s="153">
        <v>1.883284</v>
      </c>
      <c r="S82" s="153">
        <f t="shared" si="5"/>
        <v>0</v>
      </c>
      <c r="T82" s="152">
        <v>3</v>
      </c>
      <c r="U82" s="154">
        <f t="shared" si="6"/>
        <v>0</v>
      </c>
      <c r="V82" s="153">
        <f t="shared" si="7"/>
        <v>0.6277613333333333</v>
      </c>
    </row>
    <row r="83" spans="2:22" s="13" customFormat="1" ht="25.5">
      <c r="B83" s="183"/>
      <c r="C83" s="196"/>
      <c r="E83" s="30">
        <v>67</v>
      </c>
      <c r="F83" s="31" t="s">
        <v>149</v>
      </c>
      <c r="G83" s="32" t="s">
        <v>150</v>
      </c>
      <c r="H83" s="33">
        <v>20.6649999999999</v>
      </c>
      <c r="I83" s="34">
        <v>0.006605427877466635</v>
      </c>
      <c r="J83" s="35">
        <v>7</v>
      </c>
      <c r="K83" s="36">
        <v>2.95214285714285</v>
      </c>
      <c r="L83" s="37">
        <v>71</v>
      </c>
      <c r="M83" s="160"/>
      <c r="N83" s="163">
        <v>20.721071</v>
      </c>
      <c r="O83" s="13">
        <v>7</v>
      </c>
      <c r="P83" s="163">
        <f t="shared" si="4"/>
        <v>2.9601529999999996</v>
      </c>
      <c r="R83" s="153">
        <v>20.721071</v>
      </c>
      <c r="S83" s="153">
        <f t="shared" si="5"/>
        <v>0</v>
      </c>
      <c r="T83" s="152">
        <v>7</v>
      </c>
      <c r="U83" s="154">
        <f t="shared" si="6"/>
        <v>0</v>
      </c>
      <c r="V83" s="153">
        <f t="shared" si="7"/>
        <v>2.9601529999999996</v>
      </c>
    </row>
    <row r="84" spans="2:22" s="13" customFormat="1" ht="38.25">
      <c r="B84" s="183"/>
      <c r="C84" s="196"/>
      <c r="E84" s="82">
        <v>68</v>
      </c>
      <c r="F84" s="150" t="s">
        <v>151</v>
      </c>
      <c r="G84" s="151" t="s">
        <v>152</v>
      </c>
      <c r="H84" s="33">
        <v>12.454</v>
      </c>
      <c r="I84" s="34">
        <v>0.003980837105539311</v>
      </c>
      <c r="J84" s="35">
        <v>5</v>
      </c>
      <c r="K84" s="36">
        <v>2.4908</v>
      </c>
      <c r="L84" s="37"/>
      <c r="M84" s="160"/>
      <c r="N84" s="166">
        <v>12.49477</v>
      </c>
      <c r="O84" s="152">
        <v>5</v>
      </c>
      <c r="P84" s="163">
        <f t="shared" si="4"/>
        <v>2.4989540000000003</v>
      </c>
      <c r="R84" s="153">
        <v>12.49477</v>
      </c>
      <c r="S84" s="153">
        <f t="shared" si="5"/>
        <v>0</v>
      </c>
      <c r="T84" s="152">
        <v>5</v>
      </c>
      <c r="U84" s="154">
        <f t="shared" si="6"/>
        <v>0</v>
      </c>
      <c r="V84" s="153">
        <f t="shared" si="7"/>
        <v>2.4989540000000003</v>
      </c>
    </row>
    <row r="85" spans="2:22" s="44" customFormat="1" ht="13.5" thickBot="1">
      <c r="B85" s="194"/>
      <c r="C85" s="179" t="s">
        <v>153</v>
      </c>
      <c r="D85" s="180"/>
      <c r="E85" s="180"/>
      <c r="F85" s="180"/>
      <c r="G85" s="181"/>
      <c r="H85" s="116">
        <v>304.82199999999943</v>
      </c>
      <c r="I85" s="117">
        <v>0.09743429646577015</v>
      </c>
      <c r="J85" s="118">
        <v>141</v>
      </c>
      <c r="K85" s="119">
        <v>2.161858156028365</v>
      </c>
      <c r="L85" s="120">
        <v>1384</v>
      </c>
      <c r="M85" s="162"/>
      <c r="N85" s="165">
        <f>N77+N81+N82+N83+N84</f>
        <v>305.729051</v>
      </c>
      <c r="O85" s="44">
        <f>O77+O81+O82+O83+O84</f>
        <v>140</v>
      </c>
      <c r="P85" s="165">
        <f t="shared" si="4"/>
        <v>2.183778935714286</v>
      </c>
      <c r="R85" s="165">
        <f>R77+R81+R82+R83+R84</f>
        <v>305.71866100000005</v>
      </c>
      <c r="S85" s="165">
        <f t="shared" si="5"/>
        <v>-0.010389999999972588</v>
      </c>
      <c r="T85" s="44">
        <f>T77+T81+T82+T83+T84</f>
        <v>140</v>
      </c>
      <c r="U85" s="167">
        <f t="shared" si="6"/>
        <v>0</v>
      </c>
      <c r="V85" s="165">
        <f t="shared" si="7"/>
        <v>2.1837047214285716</v>
      </c>
    </row>
    <row r="86" spans="2:22" s="13" customFormat="1" ht="51.75" thickTop="1">
      <c r="B86" s="188" t="s">
        <v>154</v>
      </c>
      <c r="C86" s="189"/>
      <c r="D86" s="190"/>
      <c r="E86" s="74">
        <v>69</v>
      </c>
      <c r="F86" s="75" t="s">
        <v>155</v>
      </c>
      <c r="G86" s="75" t="s">
        <v>156</v>
      </c>
      <c r="H86" s="77">
        <v>283.320999999999</v>
      </c>
      <c r="I86" s="78">
        <v>0.09056164682660184</v>
      </c>
      <c r="J86" s="79">
        <v>91</v>
      </c>
      <c r="K86" s="80">
        <v>3.11341758241758</v>
      </c>
      <c r="L86" s="81"/>
      <c r="M86" s="160"/>
      <c r="N86" s="141">
        <v>284.082832</v>
      </c>
      <c r="O86" s="13">
        <v>91</v>
      </c>
      <c r="P86" s="163">
        <f t="shared" si="4"/>
        <v>3.1217893626373625</v>
      </c>
      <c r="R86" s="153">
        <v>284.070351</v>
      </c>
      <c r="S86" s="153">
        <f t="shared" si="5"/>
        <v>-0.012480999999979758</v>
      </c>
      <c r="T86" s="152">
        <v>91</v>
      </c>
      <c r="U86" s="154">
        <f t="shared" si="6"/>
        <v>0</v>
      </c>
      <c r="V86" s="153">
        <f t="shared" si="7"/>
        <v>3.121652208791209</v>
      </c>
    </row>
    <row r="87" spans="2:22" s="13" customFormat="1" ht="26.25" thickBot="1">
      <c r="B87" s="191"/>
      <c r="C87" s="192"/>
      <c r="D87" s="193"/>
      <c r="E87" s="121" t="s">
        <v>171</v>
      </c>
      <c r="F87" s="122" t="s">
        <v>157</v>
      </c>
      <c r="G87" s="123" t="s">
        <v>156</v>
      </c>
      <c r="H87" s="124">
        <v>3768.393</v>
      </c>
      <c r="I87" s="125">
        <v>1.2045414069900915</v>
      </c>
      <c r="J87" s="126">
        <v>1692</v>
      </c>
      <c r="K87" s="127">
        <v>2.22718262411347</v>
      </c>
      <c r="L87" s="128"/>
      <c r="M87" s="160"/>
      <c r="N87" s="141">
        <v>3778.433813</v>
      </c>
      <c r="O87" s="157">
        <v>1687</v>
      </c>
      <c r="P87" s="163">
        <f t="shared" si="4"/>
        <v>2.2397355145228217</v>
      </c>
      <c r="R87" s="153">
        <v>3773.950116</v>
      </c>
      <c r="S87" s="153">
        <f t="shared" si="5"/>
        <v>-4.48369700000012</v>
      </c>
      <c r="T87" s="152">
        <v>1686</v>
      </c>
      <c r="U87" s="154">
        <f t="shared" si="6"/>
        <v>-1</v>
      </c>
      <c r="V87" s="153">
        <f t="shared" si="7"/>
        <v>2.2384045765124556</v>
      </c>
    </row>
    <row r="88" spans="2:22" s="129" customFormat="1" ht="13.5" thickTop="1">
      <c r="B88" s="130"/>
      <c r="C88" s="131"/>
      <c r="E88" s="132"/>
      <c r="F88" s="133"/>
      <c r="G88" s="133"/>
      <c r="H88" s="134"/>
      <c r="I88" s="135"/>
      <c r="J88" s="136"/>
      <c r="K88" s="137"/>
      <c r="L88" s="136"/>
      <c r="M88" s="136"/>
      <c r="R88" s="134"/>
      <c r="S88" s="134"/>
      <c r="U88" s="136"/>
      <c r="V88" s="134"/>
    </row>
    <row r="89" spans="8:21" ht="12.75">
      <c r="H89" s="141">
        <v>312848.7719999994</v>
      </c>
      <c r="J89" s="143">
        <v>46029</v>
      </c>
      <c r="N89">
        <v>313237.4791</v>
      </c>
      <c r="O89">
        <v>45966</v>
      </c>
      <c r="R89" s="141">
        <v>312752.21261000005</v>
      </c>
      <c r="S89" s="172">
        <v>-485.3</v>
      </c>
      <c r="T89" s="172">
        <v>45792</v>
      </c>
      <c r="U89" s="172">
        <v>-174</v>
      </c>
    </row>
  </sheetData>
  <sheetProtection/>
  <mergeCells count="53">
    <mergeCell ref="O3:O4"/>
    <mergeCell ref="N2:P2"/>
    <mergeCell ref="V3:V4"/>
    <mergeCell ref="R2:V2"/>
    <mergeCell ref="D48:G48"/>
    <mergeCell ref="R3:S3"/>
    <mergeCell ref="T3:U3"/>
    <mergeCell ref="D33:G33"/>
    <mergeCell ref="H3:H4"/>
    <mergeCell ref="J3:J4"/>
    <mergeCell ref="K3:K4"/>
    <mergeCell ref="L3:L4"/>
    <mergeCell ref="P3:P4"/>
    <mergeCell ref="N3:N4"/>
    <mergeCell ref="I3:I4"/>
    <mergeCell ref="B3:D3"/>
    <mergeCell ref="E3:G3"/>
    <mergeCell ref="D12:G12"/>
    <mergeCell ref="C13:G13"/>
    <mergeCell ref="D45:G45"/>
    <mergeCell ref="C34:C45"/>
    <mergeCell ref="D34:D40"/>
    <mergeCell ref="B5:B13"/>
    <mergeCell ref="C5:D5"/>
    <mergeCell ref="C6:C12"/>
    <mergeCell ref="D6:D9"/>
    <mergeCell ref="D10:D11"/>
    <mergeCell ref="D65:G65"/>
    <mergeCell ref="D72:G72"/>
    <mergeCell ref="D42:D43"/>
    <mergeCell ref="C46:C48"/>
    <mergeCell ref="C49:C51"/>
    <mergeCell ref="B14:B52"/>
    <mergeCell ref="C14:C33"/>
    <mergeCell ref="D14:D15"/>
    <mergeCell ref="D16:D21"/>
    <mergeCell ref="D22:D32"/>
    <mergeCell ref="B86:D87"/>
    <mergeCell ref="B74:B85"/>
    <mergeCell ref="C74:C77"/>
    <mergeCell ref="C78:C81"/>
    <mergeCell ref="C82:C84"/>
    <mergeCell ref="D77:G77"/>
    <mergeCell ref="D81:G81"/>
    <mergeCell ref="C85:G85"/>
    <mergeCell ref="B58:B73"/>
    <mergeCell ref="B53:B57"/>
    <mergeCell ref="D51:G51"/>
    <mergeCell ref="C52:G52"/>
    <mergeCell ref="C73:G73"/>
    <mergeCell ref="C58:C65"/>
    <mergeCell ref="C66:C72"/>
    <mergeCell ref="C57:G5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3.00390625" style="0" customWidth="1"/>
    <col min="2" max="2" width="5.421875" style="130" customWidth="1"/>
    <col min="3" max="3" width="10.7109375" style="138" customWidth="1"/>
    <col min="4" max="4" width="13.00390625" style="0" customWidth="1"/>
    <col min="5" max="5" width="5.8515625" style="139" customWidth="1"/>
    <col min="6" max="6" width="21.7109375" style="140" customWidth="1"/>
    <col min="7" max="7" width="28.00390625" style="140" customWidth="1"/>
    <col min="8" max="8" width="12.140625" style="141" customWidth="1"/>
    <col min="9" max="9" width="8.7109375" style="142" customWidth="1"/>
    <col min="10" max="10" width="7.421875" style="143" customWidth="1"/>
    <col min="11" max="11" width="8.8515625" style="144" customWidth="1"/>
    <col min="12" max="12" width="7.57421875" style="143" customWidth="1"/>
    <col min="13" max="13" width="7.57421875" style="142" customWidth="1"/>
  </cols>
  <sheetData>
    <row r="1" spans="1:13" s="4" customFormat="1" ht="15">
      <c r="A1" s="1"/>
      <c r="B1" s="239" t="s">
        <v>179</v>
      </c>
      <c r="C1" s="3"/>
      <c r="D1" s="1"/>
      <c r="F1" s="5"/>
      <c r="G1" s="5"/>
      <c r="H1" s="6"/>
      <c r="I1" s="7"/>
      <c r="J1" s="1"/>
      <c r="K1" s="8"/>
      <c r="L1" s="1"/>
      <c r="M1" s="7"/>
    </row>
    <row r="2" spans="1:13" s="4" customFormat="1" ht="13.5" thickBot="1">
      <c r="A2" s="1"/>
      <c r="B2" s="9"/>
      <c r="C2" s="3"/>
      <c r="D2" s="1"/>
      <c r="E2" s="1"/>
      <c r="F2" s="5"/>
      <c r="G2" s="5"/>
      <c r="H2" s="6"/>
      <c r="I2" s="7"/>
      <c r="J2" s="1"/>
      <c r="K2" s="8"/>
      <c r="L2" s="1"/>
      <c r="M2" s="7"/>
    </row>
    <row r="3" spans="1:13" s="11" customFormat="1" ht="38.25" customHeight="1" thickTop="1">
      <c r="A3" s="10"/>
      <c r="B3" s="218" t="s">
        <v>0</v>
      </c>
      <c r="C3" s="219"/>
      <c r="D3" s="220"/>
      <c r="E3" s="221" t="s">
        <v>165</v>
      </c>
      <c r="F3" s="219"/>
      <c r="G3" s="222"/>
      <c r="H3" s="228" t="s">
        <v>167</v>
      </c>
      <c r="I3" s="216" t="s">
        <v>6</v>
      </c>
      <c r="J3" s="229" t="s">
        <v>169</v>
      </c>
      <c r="K3" s="230" t="s">
        <v>168</v>
      </c>
      <c r="L3" s="232" t="s">
        <v>170</v>
      </c>
      <c r="M3" s="173"/>
    </row>
    <row r="4" spans="1:13" s="11" customFormat="1" ht="39" thickBot="1">
      <c r="A4" s="10"/>
      <c r="B4" s="12" t="s">
        <v>1</v>
      </c>
      <c r="C4" s="146" t="s">
        <v>2</v>
      </c>
      <c r="D4" s="147" t="s">
        <v>3</v>
      </c>
      <c r="E4" s="148" t="s">
        <v>4</v>
      </c>
      <c r="F4" s="149" t="s">
        <v>5</v>
      </c>
      <c r="G4" s="149" t="s">
        <v>166</v>
      </c>
      <c r="H4" s="217"/>
      <c r="I4" s="217"/>
      <c r="J4" s="217"/>
      <c r="K4" s="231"/>
      <c r="L4" s="233"/>
      <c r="M4" s="174"/>
    </row>
    <row r="5" spans="2:13" s="13" customFormat="1" ht="39.75" thickBot="1" thickTop="1">
      <c r="B5" s="183" t="s">
        <v>7</v>
      </c>
      <c r="C5" s="207" t="s">
        <v>8</v>
      </c>
      <c r="D5" s="208"/>
      <c r="E5" s="14">
        <v>1</v>
      </c>
      <c r="F5" s="15" t="s">
        <v>9</v>
      </c>
      <c r="G5" s="16" t="s">
        <v>10</v>
      </c>
      <c r="H5" s="17">
        <v>6474.371695</v>
      </c>
      <c r="I5" s="18">
        <v>2.0701295898987055</v>
      </c>
      <c r="J5" s="19">
        <v>4335</v>
      </c>
      <c r="K5" s="20">
        <v>1.4935113483275664</v>
      </c>
      <c r="L5" s="21"/>
      <c r="M5" s="175"/>
    </row>
    <row r="6" spans="2:13" s="13" customFormat="1" ht="38.25">
      <c r="B6" s="183"/>
      <c r="C6" s="209" t="s">
        <v>11</v>
      </c>
      <c r="D6" s="212" t="s">
        <v>12</v>
      </c>
      <c r="E6" s="22">
        <v>2</v>
      </c>
      <c r="F6" s="23" t="s">
        <v>13</v>
      </c>
      <c r="G6" s="24" t="s">
        <v>14</v>
      </c>
      <c r="H6" s="25">
        <v>4408.388571</v>
      </c>
      <c r="I6" s="26">
        <v>1.4095476834680514</v>
      </c>
      <c r="J6" s="27">
        <v>197</v>
      </c>
      <c r="K6" s="28">
        <v>22.377606959390864</v>
      </c>
      <c r="L6" s="29"/>
      <c r="M6" s="175"/>
    </row>
    <row r="7" spans="2:13" s="13" customFormat="1" ht="25.5">
      <c r="B7" s="183"/>
      <c r="C7" s="210"/>
      <c r="D7" s="205"/>
      <c r="E7" s="30">
        <v>3</v>
      </c>
      <c r="F7" s="31" t="s">
        <v>15</v>
      </c>
      <c r="G7" s="32" t="s">
        <v>16</v>
      </c>
      <c r="H7" s="33">
        <v>6994.213983</v>
      </c>
      <c r="I7" s="34">
        <v>2.236345085882744</v>
      </c>
      <c r="J7" s="35">
        <v>634</v>
      </c>
      <c r="K7" s="36">
        <v>11.031883253943217</v>
      </c>
      <c r="L7" s="37"/>
      <c r="M7" s="175"/>
    </row>
    <row r="8" spans="2:13" s="13" customFormat="1" ht="25.5">
      <c r="B8" s="183"/>
      <c r="C8" s="210"/>
      <c r="D8" s="205"/>
      <c r="E8" s="30">
        <v>4</v>
      </c>
      <c r="F8" s="31" t="s">
        <v>17</v>
      </c>
      <c r="G8" s="32" t="s">
        <v>18</v>
      </c>
      <c r="H8" s="33">
        <v>4399.910475</v>
      </c>
      <c r="I8" s="34">
        <v>1.4068368787409833</v>
      </c>
      <c r="J8" s="35">
        <v>979</v>
      </c>
      <c r="K8" s="36">
        <v>4.494290577119509</v>
      </c>
      <c r="L8" s="37"/>
      <c r="M8" s="175"/>
    </row>
    <row r="9" spans="2:13" s="13" customFormat="1" ht="25.5">
      <c r="B9" s="183"/>
      <c r="C9" s="210"/>
      <c r="D9" s="213"/>
      <c r="E9" s="30">
        <v>5</v>
      </c>
      <c r="F9" s="31" t="s">
        <v>19</v>
      </c>
      <c r="G9" s="32" t="s">
        <v>20</v>
      </c>
      <c r="H9" s="33">
        <v>31195.528014</v>
      </c>
      <c r="I9" s="34">
        <v>9.974525507111064</v>
      </c>
      <c r="J9" s="35">
        <v>7451</v>
      </c>
      <c r="K9" s="36">
        <v>4.186757215675748</v>
      </c>
      <c r="L9" s="37"/>
      <c r="M9" s="175"/>
    </row>
    <row r="10" spans="2:13" s="13" customFormat="1" ht="25.5">
      <c r="B10" s="183"/>
      <c r="C10" s="210"/>
      <c r="D10" s="214" t="s">
        <v>21</v>
      </c>
      <c r="E10" s="30">
        <v>6</v>
      </c>
      <c r="F10" s="31" t="s">
        <v>22</v>
      </c>
      <c r="G10" s="32" t="s">
        <v>23</v>
      </c>
      <c r="H10" s="33">
        <v>1575.463266</v>
      </c>
      <c r="I10" s="34">
        <v>0.5037420275489845</v>
      </c>
      <c r="J10" s="35">
        <v>123</v>
      </c>
      <c r="K10" s="36">
        <v>12.80864443902439</v>
      </c>
      <c r="L10" s="37"/>
      <c r="M10" s="175"/>
    </row>
    <row r="11" spans="2:13" s="13" customFormat="1" ht="12.75">
      <c r="B11" s="183"/>
      <c r="C11" s="210"/>
      <c r="D11" s="215"/>
      <c r="E11" s="30">
        <v>7</v>
      </c>
      <c r="F11" s="31" t="s">
        <v>24</v>
      </c>
      <c r="G11" s="32" t="s">
        <v>25</v>
      </c>
      <c r="H11" s="33">
        <v>713.89058</v>
      </c>
      <c r="I11" s="34">
        <v>0.22826091599733975</v>
      </c>
      <c r="J11" s="35">
        <v>662</v>
      </c>
      <c r="K11" s="36">
        <v>1.0783845619335348</v>
      </c>
      <c r="L11" s="37"/>
      <c r="M11" s="175"/>
    </row>
    <row r="12" spans="2:13" s="38" customFormat="1" ht="13.5" thickBot="1">
      <c r="B12" s="183"/>
      <c r="C12" s="211"/>
      <c r="D12" s="176" t="s">
        <v>26</v>
      </c>
      <c r="E12" s="177"/>
      <c r="F12" s="177"/>
      <c r="G12" s="178"/>
      <c r="H12" s="39">
        <v>49287.394889</v>
      </c>
      <c r="I12" s="40">
        <v>15.75925809874917</v>
      </c>
      <c r="J12" s="41">
        <v>10046</v>
      </c>
      <c r="K12" s="42">
        <v>4.906171101831575</v>
      </c>
      <c r="L12" s="43"/>
      <c r="M12" s="175"/>
    </row>
    <row r="13" spans="2:13" s="44" customFormat="1" ht="13.5" thickBot="1">
      <c r="B13" s="184"/>
      <c r="C13" s="185" t="s">
        <v>27</v>
      </c>
      <c r="D13" s="186"/>
      <c r="E13" s="186"/>
      <c r="F13" s="186"/>
      <c r="G13" s="187"/>
      <c r="H13" s="45">
        <v>55761.766584000005</v>
      </c>
      <c r="I13" s="46">
        <v>17.829387688647873</v>
      </c>
      <c r="J13" s="47">
        <v>14381</v>
      </c>
      <c r="K13" s="48">
        <v>3.8774609960364375</v>
      </c>
      <c r="L13" s="49"/>
      <c r="M13" s="175"/>
    </row>
    <row r="14" spans="2:13" s="13" customFormat="1" ht="26.25" thickTop="1">
      <c r="B14" s="182" t="s">
        <v>28</v>
      </c>
      <c r="C14" s="195" t="s">
        <v>29</v>
      </c>
      <c r="D14" s="203" t="s">
        <v>30</v>
      </c>
      <c r="E14" s="50">
        <v>8</v>
      </c>
      <c r="F14" s="51" t="s">
        <v>31</v>
      </c>
      <c r="G14" s="52" t="s">
        <v>32</v>
      </c>
      <c r="H14" s="53">
        <v>6532.751986</v>
      </c>
      <c r="I14" s="54">
        <v>2.0887962302399345</v>
      </c>
      <c r="J14" s="55">
        <v>379</v>
      </c>
      <c r="K14" s="56">
        <v>17.236812627968337</v>
      </c>
      <c r="L14" s="57"/>
      <c r="M14" s="175"/>
    </row>
    <row r="15" spans="2:13" s="13" customFormat="1" ht="25.5">
      <c r="B15" s="183"/>
      <c r="C15" s="196"/>
      <c r="D15" s="202"/>
      <c r="E15" s="58">
        <v>9</v>
      </c>
      <c r="F15" s="59" t="s">
        <v>33</v>
      </c>
      <c r="G15" s="60" t="s">
        <v>32</v>
      </c>
      <c r="H15" s="61">
        <v>4535.8936</v>
      </c>
      <c r="I15" s="62">
        <v>1.4503164168414593</v>
      </c>
      <c r="J15" s="63">
        <v>264</v>
      </c>
      <c r="K15" s="64">
        <v>17.181415151515154</v>
      </c>
      <c r="L15" s="65"/>
      <c r="M15" s="175"/>
    </row>
    <row r="16" spans="2:13" s="13" customFormat="1" ht="63.75">
      <c r="B16" s="183"/>
      <c r="C16" s="196"/>
      <c r="D16" s="204" t="s">
        <v>34</v>
      </c>
      <c r="E16" s="66">
        <v>10</v>
      </c>
      <c r="F16" s="67" t="s">
        <v>35</v>
      </c>
      <c r="G16" s="68" t="s">
        <v>36</v>
      </c>
      <c r="H16" s="69">
        <v>13932.163858</v>
      </c>
      <c r="I16" s="70">
        <v>4.454700164347471</v>
      </c>
      <c r="J16" s="71">
        <v>1936</v>
      </c>
      <c r="K16" s="72">
        <v>7.196365629132232</v>
      </c>
      <c r="L16" s="73"/>
      <c r="M16" s="175"/>
    </row>
    <row r="17" spans="2:13" s="13" customFormat="1" ht="63.75">
      <c r="B17" s="183"/>
      <c r="C17" s="196"/>
      <c r="D17" s="205"/>
      <c r="E17" s="30">
        <v>11</v>
      </c>
      <c r="F17" s="31" t="s">
        <v>37</v>
      </c>
      <c r="G17" s="32" t="s">
        <v>36</v>
      </c>
      <c r="H17" s="33">
        <v>15439.012794</v>
      </c>
      <c r="I17" s="34">
        <v>4.936503297820638</v>
      </c>
      <c r="J17" s="35">
        <v>1029</v>
      </c>
      <c r="K17" s="36">
        <v>15.003899702623906</v>
      </c>
      <c r="L17" s="37"/>
      <c r="M17" s="175"/>
    </row>
    <row r="18" spans="2:13" s="13" customFormat="1" ht="63.75">
      <c r="B18" s="183"/>
      <c r="C18" s="196"/>
      <c r="D18" s="205"/>
      <c r="E18" s="30">
        <v>12</v>
      </c>
      <c r="F18" s="31" t="s">
        <v>38</v>
      </c>
      <c r="G18" s="32" t="s">
        <v>36</v>
      </c>
      <c r="H18" s="33">
        <v>2131.313777</v>
      </c>
      <c r="I18" s="34">
        <v>0.6814708705300045</v>
      </c>
      <c r="J18" s="35">
        <v>169</v>
      </c>
      <c r="K18" s="36">
        <v>12.611324124260355</v>
      </c>
      <c r="L18" s="37"/>
      <c r="M18" s="175"/>
    </row>
    <row r="19" spans="2:13" s="13" customFormat="1" ht="63.75">
      <c r="B19" s="183"/>
      <c r="C19" s="196"/>
      <c r="D19" s="205"/>
      <c r="E19" s="30">
        <v>13</v>
      </c>
      <c r="F19" s="31" t="s">
        <v>39</v>
      </c>
      <c r="G19" s="32" t="s">
        <v>36</v>
      </c>
      <c r="H19" s="33">
        <v>1399.548435</v>
      </c>
      <c r="I19" s="34">
        <v>0.44749463952268886</v>
      </c>
      <c r="J19" s="35">
        <v>163</v>
      </c>
      <c r="K19" s="36">
        <v>8.58618671779141</v>
      </c>
      <c r="L19" s="37"/>
      <c r="M19" s="175"/>
    </row>
    <row r="20" spans="2:13" s="13" customFormat="1" ht="51">
      <c r="B20" s="183"/>
      <c r="C20" s="196"/>
      <c r="D20" s="205"/>
      <c r="E20" s="30">
        <v>14</v>
      </c>
      <c r="F20" s="31" t="s">
        <v>40</v>
      </c>
      <c r="G20" s="32" t="s">
        <v>36</v>
      </c>
      <c r="H20" s="33">
        <v>3321.027933</v>
      </c>
      <c r="I20" s="34">
        <v>1.0618726444595077</v>
      </c>
      <c r="J20" s="35">
        <v>165</v>
      </c>
      <c r="K20" s="36">
        <v>20.127442018181817</v>
      </c>
      <c r="L20" s="37"/>
      <c r="M20" s="175"/>
    </row>
    <row r="21" spans="2:13" s="13" customFormat="1" ht="51">
      <c r="B21" s="183"/>
      <c r="C21" s="196"/>
      <c r="D21" s="206"/>
      <c r="E21" s="58">
        <v>15</v>
      </c>
      <c r="F21" s="59" t="s">
        <v>41</v>
      </c>
      <c r="G21" s="60" t="s">
        <v>36</v>
      </c>
      <c r="H21" s="61">
        <v>2188.368964</v>
      </c>
      <c r="I21" s="62">
        <v>0.6997138192561517</v>
      </c>
      <c r="J21" s="63">
        <v>86</v>
      </c>
      <c r="K21" s="64">
        <v>25.446150744186046</v>
      </c>
      <c r="L21" s="65"/>
      <c r="M21" s="175"/>
    </row>
    <row r="22" spans="2:13" s="13" customFormat="1" ht="51">
      <c r="B22" s="183"/>
      <c r="C22" s="196"/>
      <c r="D22" s="205" t="s">
        <v>42</v>
      </c>
      <c r="E22" s="74">
        <v>16</v>
      </c>
      <c r="F22" s="75" t="s">
        <v>43</v>
      </c>
      <c r="G22" s="76" t="s">
        <v>44</v>
      </c>
      <c r="H22" s="77">
        <v>17590.967383</v>
      </c>
      <c r="I22" s="78">
        <v>5.6245739061620705</v>
      </c>
      <c r="J22" s="79">
        <v>1522</v>
      </c>
      <c r="K22" s="80">
        <v>11.557797229303548</v>
      </c>
      <c r="L22" s="81"/>
      <c r="M22" s="175"/>
    </row>
    <row r="23" spans="2:13" s="13" customFormat="1" ht="51">
      <c r="B23" s="183"/>
      <c r="C23" s="196"/>
      <c r="D23" s="205"/>
      <c r="E23" s="30">
        <v>17</v>
      </c>
      <c r="F23" s="31" t="s">
        <v>45</v>
      </c>
      <c r="G23" s="32" t="s">
        <v>44</v>
      </c>
      <c r="H23" s="33">
        <v>15094.545368</v>
      </c>
      <c r="I23" s="34">
        <v>4.826362539008543</v>
      </c>
      <c r="J23" s="35">
        <v>694</v>
      </c>
      <c r="K23" s="36">
        <v>21.750065371757923</v>
      </c>
      <c r="L23" s="37"/>
      <c r="M23" s="175"/>
    </row>
    <row r="24" spans="2:13" s="13" customFormat="1" ht="51">
      <c r="B24" s="183"/>
      <c r="C24" s="196"/>
      <c r="D24" s="205"/>
      <c r="E24" s="30">
        <v>18</v>
      </c>
      <c r="F24" s="31" t="s">
        <v>46</v>
      </c>
      <c r="G24" s="32" t="s">
        <v>44</v>
      </c>
      <c r="H24" s="33">
        <v>1006.75939</v>
      </c>
      <c r="I24" s="34">
        <v>0.3219034218805955</v>
      </c>
      <c r="J24" s="35">
        <v>145</v>
      </c>
      <c r="K24" s="36">
        <v>6.943168206896552</v>
      </c>
      <c r="L24" s="37"/>
      <c r="M24" s="175"/>
    </row>
    <row r="25" spans="2:13" s="13" customFormat="1" ht="51">
      <c r="B25" s="183"/>
      <c r="C25" s="196"/>
      <c r="D25" s="205"/>
      <c r="E25" s="30">
        <v>19</v>
      </c>
      <c r="F25" s="31" t="s">
        <v>47</v>
      </c>
      <c r="G25" s="32" t="s">
        <v>44</v>
      </c>
      <c r="H25" s="33">
        <v>6240.309894</v>
      </c>
      <c r="I25" s="34">
        <v>1.9952901640916763</v>
      </c>
      <c r="J25" s="35">
        <v>507</v>
      </c>
      <c r="K25" s="36">
        <v>12.308303538461539</v>
      </c>
      <c r="L25" s="37"/>
      <c r="M25" s="175"/>
    </row>
    <row r="26" spans="2:13" s="13" customFormat="1" ht="51">
      <c r="B26" s="183"/>
      <c r="C26" s="196"/>
      <c r="D26" s="205"/>
      <c r="E26" s="30">
        <v>20</v>
      </c>
      <c r="F26" s="31" t="s">
        <v>48</v>
      </c>
      <c r="G26" s="32" t="s">
        <v>44</v>
      </c>
      <c r="H26" s="33">
        <v>23389.469196</v>
      </c>
      <c r="I26" s="34">
        <v>7.478599400163707</v>
      </c>
      <c r="J26" s="35">
        <v>2250</v>
      </c>
      <c r="K26" s="36">
        <v>10.395319642666665</v>
      </c>
      <c r="L26" s="37"/>
      <c r="M26" s="175"/>
    </row>
    <row r="27" spans="2:13" s="13" customFormat="1" ht="51">
      <c r="B27" s="183"/>
      <c r="C27" s="196"/>
      <c r="D27" s="205"/>
      <c r="E27" s="30">
        <v>21</v>
      </c>
      <c r="F27" s="31" t="s">
        <v>49</v>
      </c>
      <c r="G27" s="32" t="s">
        <v>44</v>
      </c>
      <c r="H27" s="33">
        <v>7199.976335</v>
      </c>
      <c r="I27" s="34">
        <v>2.3021359847419043</v>
      </c>
      <c r="J27" s="35">
        <v>484</v>
      </c>
      <c r="K27" s="36">
        <v>14.87598416322314</v>
      </c>
      <c r="L27" s="37"/>
      <c r="M27" s="175"/>
    </row>
    <row r="28" spans="2:13" s="13" customFormat="1" ht="38.25">
      <c r="B28" s="183"/>
      <c r="C28" s="196"/>
      <c r="D28" s="205"/>
      <c r="E28" s="30">
        <v>22</v>
      </c>
      <c r="F28" s="31" t="s">
        <v>50</v>
      </c>
      <c r="G28" s="32" t="s">
        <v>44</v>
      </c>
      <c r="H28" s="33">
        <v>6856.598238</v>
      </c>
      <c r="I28" s="34">
        <v>2.192343530337136</v>
      </c>
      <c r="J28" s="35">
        <v>593</v>
      </c>
      <c r="K28" s="36">
        <v>11.562560266441821</v>
      </c>
      <c r="L28" s="37"/>
      <c r="M28" s="175"/>
    </row>
    <row r="29" spans="2:13" s="13" customFormat="1" ht="38.25">
      <c r="B29" s="183"/>
      <c r="C29" s="196"/>
      <c r="D29" s="205"/>
      <c r="E29" s="30">
        <v>23</v>
      </c>
      <c r="F29" s="31" t="s">
        <v>51</v>
      </c>
      <c r="G29" s="32" t="s">
        <v>44</v>
      </c>
      <c r="H29" s="33">
        <v>4677.624859</v>
      </c>
      <c r="I29" s="34">
        <v>1.495633875722617</v>
      </c>
      <c r="J29" s="35">
        <v>213</v>
      </c>
      <c r="K29" s="36">
        <v>21.960680089201876</v>
      </c>
      <c r="L29" s="37"/>
      <c r="M29" s="175"/>
    </row>
    <row r="30" spans="2:13" s="13" customFormat="1" ht="38.25">
      <c r="B30" s="183"/>
      <c r="C30" s="196"/>
      <c r="D30" s="205"/>
      <c r="E30" s="30">
        <v>24</v>
      </c>
      <c r="F30" s="31" t="s">
        <v>52</v>
      </c>
      <c r="G30" s="32" t="s">
        <v>44</v>
      </c>
      <c r="H30" s="33">
        <v>468.418119</v>
      </c>
      <c r="I30" s="34">
        <v>0.14977302111577223</v>
      </c>
      <c r="J30" s="35">
        <v>137</v>
      </c>
      <c r="K30" s="36">
        <v>3.4191103576642337</v>
      </c>
      <c r="L30" s="37"/>
      <c r="M30" s="175"/>
    </row>
    <row r="31" spans="2:13" s="13" customFormat="1" ht="38.25">
      <c r="B31" s="183"/>
      <c r="C31" s="196"/>
      <c r="D31" s="205"/>
      <c r="E31" s="30">
        <v>25</v>
      </c>
      <c r="F31" s="31" t="s">
        <v>53</v>
      </c>
      <c r="G31" s="32" t="s">
        <v>44</v>
      </c>
      <c r="H31" s="33">
        <v>2270.292373</v>
      </c>
      <c r="I31" s="34">
        <v>0.725908186998005</v>
      </c>
      <c r="J31" s="35">
        <v>61</v>
      </c>
      <c r="K31" s="36">
        <v>37.21790775409836</v>
      </c>
      <c r="L31" s="37"/>
      <c r="M31" s="175"/>
    </row>
    <row r="32" spans="2:13" s="13" customFormat="1" ht="38.25">
      <c r="B32" s="183"/>
      <c r="C32" s="196"/>
      <c r="D32" s="205"/>
      <c r="E32" s="82">
        <v>26</v>
      </c>
      <c r="F32" s="83" t="s">
        <v>54</v>
      </c>
      <c r="G32" s="84" t="s">
        <v>55</v>
      </c>
      <c r="H32" s="85">
        <v>1683.013675</v>
      </c>
      <c r="I32" s="86">
        <v>0.5381304276231647</v>
      </c>
      <c r="J32" s="87">
        <v>109</v>
      </c>
      <c r="K32" s="88">
        <v>15.44049243119266</v>
      </c>
      <c r="L32" s="89"/>
      <c r="M32" s="175"/>
    </row>
    <row r="33" spans="2:13" s="38" customFormat="1" ht="13.5" thickBot="1">
      <c r="B33" s="183"/>
      <c r="C33" s="199"/>
      <c r="D33" s="223" t="s">
        <v>56</v>
      </c>
      <c r="E33" s="224"/>
      <c r="F33" s="224"/>
      <c r="G33" s="225"/>
      <c r="H33" s="90">
        <v>135958.05617700002</v>
      </c>
      <c r="I33" s="91">
        <v>43.47152254086305</v>
      </c>
      <c r="J33" s="92">
        <v>10906</v>
      </c>
      <c r="K33" s="93">
        <v>12.466353949844125</v>
      </c>
      <c r="L33" s="94"/>
      <c r="M33" s="175"/>
    </row>
    <row r="34" spans="2:13" s="13" customFormat="1" ht="25.5">
      <c r="B34" s="183"/>
      <c r="C34" s="198" t="s">
        <v>57</v>
      </c>
      <c r="D34" s="205" t="s">
        <v>58</v>
      </c>
      <c r="E34" s="74">
        <v>29</v>
      </c>
      <c r="F34" s="75" t="s">
        <v>59</v>
      </c>
      <c r="G34" s="76" t="s">
        <v>60</v>
      </c>
      <c r="H34" s="77">
        <v>9589.872351</v>
      </c>
      <c r="I34" s="78">
        <v>3.0662864988872975</v>
      </c>
      <c r="J34" s="79">
        <v>499</v>
      </c>
      <c r="K34" s="80">
        <v>19.218181064128256</v>
      </c>
      <c r="L34" s="81"/>
      <c r="M34" s="175"/>
    </row>
    <row r="35" spans="2:13" s="13" customFormat="1" ht="38.25">
      <c r="B35" s="183"/>
      <c r="C35" s="196"/>
      <c r="D35" s="205"/>
      <c r="E35" s="30">
        <v>30</v>
      </c>
      <c r="F35" s="31" t="s">
        <v>61</v>
      </c>
      <c r="G35" s="32" t="s">
        <v>62</v>
      </c>
      <c r="H35" s="33">
        <v>1068.355294</v>
      </c>
      <c r="I35" s="34">
        <v>0.34159822926791833</v>
      </c>
      <c r="J35" s="35">
        <v>214</v>
      </c>
      <c r="K35" s="36">
        <v>4.992314457943925</v>
      </c>
      <c r="L35" s="37"/>
      <c r="M35" s="175"/>
    </row>
    <row r="36" spans="2:13" s="13" customFormat="1" ht="25.5">
      <c r="B36" s="183"/>
      <c r="C36" s="196"/>
      <c r="D36" s="205"/>
      <c r="E36" s="30">
        <v>31</v>
      </c>
      <c r="F36" s="31" t="s">
        <v>63</v>
      </c>
      <c r="G36" s="32" t="s">
        <v>62</v>
      </c>
      <c r="H36" s="33">
        <v>247.283979</v>
      </c>
      <c r="I36" s="34">
        <v>0.07906711355962552</v>
      </c>
      <c r="J36" s="35">
        <v>72</v>
      </c>
      <c r="K36" s="36">
        <v>3.434499708333333</v>
      </c>
      <c r="L36" s="37"/>
      <c r="M36" s="175"/>
    </row>
    <row r="37" spans="2:13" s="13" customFormat="1" ht="51">
      <c r="B37" s="183"/>
      <c r="C37" s="196"/>
      <c r="D37" s="205"/>
      <c r="E37" s="30">
        <v>32</v>
      </c>
      <c r="F37" s="31" t="s">
        <v>64</v>
      </c>
      <c r="G37" s="32" t="s">
        <v>65</v>
      </c>
      <c r="H37" s="33">
        <v>464.684858</v>
      </c>
      <c r="I37" s="34">
        <v>0.1485793401800788</v>
      </c>
      <c r="J37" s="35">
        <v>161</v>
      </c>
      <c r="K37" s="36">
        <v>2.886241354037267</v>
      </c>
      <c r="L37" s="37"/>
      <c r="M37" s="175"/>
    </row>
    <row r="38" spans="2:13" s="13" customFormat="1" ht="51">
      <c r="B38" s="183"/>
      <c r="C38" s="196"/>
      <c r="D38" s="205"/>
      <c r="E38" s="30">
        <v>33</v>
      </c>
      <c r="F38" s="31" t="s">
        <v>66</v>
      </c>
      <c r="G38" s="32" t="s">
        <v>65</v>
      </c>
      <c r="H38" s="33">
        <v>2167.959648</v>
      </c>
      <c r="I38" s="34">
        <v>0.6931881004757764</v>
      </c>
      <c r="J38" s="35">
        <v>86</v>
      </c>
      <c r="K38" s="36">
        <v>25.20883311627907</v>
      </c>
      <c r="L38" s="37"/>
      <c r="M38" s="175"/>
    </row>
    <row r="39" spans="2:13" s="13" customFormat="1" ht="51">
      <c r="B39" s="183"/>
      <c r="C39" s="196"/>
      <c r="D39" s="205"/>
      <c r="E39" s="30">
        <v>34</v>
      </c>
      <c r="F39" s="31" t="s">
        <v>67</v>
      </c>
      <c r="G39" s="32" t="s">
        <v>65</v>
      </c>
      <c r="H39" s="33">
        <v>692.314419</v>
      </c>
      <c r="I39" s="34">
        <v>0.2213621076763698</v>
      </c>
      <c r="J39" s="35">
        <v>208</v>
      </c>
      <c r="K39" s="36">
        <v>3.3284347067307696</v>
      </c>
      <c r="L39" s="37"/>
      <c r="M39" s="175"/>
    </row>
    <row r="40" spans="2:13" s="13" customFormat="1" ht="51">
      <c r="B40" s="183"/>
      <c r="C40" s="196"/>
      <c r="D40" s="205"/>
      <c r="E40" s="82">
        <v>35</v>
      </c>
      <c r="F40" s="83" t="s">
        <v>68</v>
      </c>
      <c r="G40" s="84" t="s">
        <v>65</v>
      </c>
      <c r="H40" s="85">
        <v>2300.531614</v>
      </c>
      <c r="I40" s="86">
        <v>0.735576947229754</v>
      </c>
      <c r="J40" s="87">
        <v>31</v>
      </c>
      <c r="K40" s="88">
        <v>74.21069722580646</v>
      </c>
      <c r="L40" s="89"/>
      <c r="M40" s="175"/>
    </row>
    <row r="41" spans="2:13" s="13" customFormat="1" ht="25.5">
      <c r="B41" s="183"/>
      <c r="C41" s="196"/>
      <c r="D41" s="145" t="s">
        <v>69</v>
      </c>
      <c r="E41" s="95">
        <v>36</v>
      </c>
      <c r="F41" s="96" t="s">
        <v>70</v>
      </c>
      <c r="G41" s="97" t="s">
        <v>71</v>
      </c>
      <c r="H41" s="98">
        <v>37.638093</v>
      </c>
      <c r="I41" s="99">
        <v>0.012034485151174093</v>
      </c>
      <c r="J41" s="100">
        <v>40</v>
      </c>
      <c r="K41" s="101">
        <v>0.9409523249999999</v>
      </c>
      <c r="L41" s="102">
        <v>1</v>
      </c>
      <c r="M41" s="175"/>
    </row>
    <row r="42" spans="2:13" s="13" customFormat="1" ht="12.75">
      <c r="B42" s="183"/>
      <c r="C42" s="196"/>
      <c r="D42" s="201" t="s">
        <v>72</v>
      </c>
      <c r="E42" s="74">
        <v>37</v>
      </c>
      <c r="F42" s="75" t="s">
        <v>73</v>
      </c>
      <c r="G42" s="76" t="s">
        <v>74</v>
      </c>
      <c r="H42" s="77">
        <v>3806.152675</v>
      </c>
      <c r="I42" s="78">
        <v>1.2169874772983065</v>
      </c>
      <c r="J42" s="79">
        <v>490</v>
      </c>
      <c r="K42" s="80">
        <v>7.767658520408163</v>
      </c>
      <c r="L42" s="81"/>
      <c r="M42" s="175"/>
    </row>
    <row r="43" spans="2:13" s="13" customFormat="1" ht="12.75">
      <c r="B43" s="183"/>
      <c r="C43" s="196"/>
      <c r="D43" s="202"/>
      <c r="E43" s="82">
        <v>38</v>
      </c>
      <c r="F43" s="83" t="s">
        <v>75</v>
      </c>
      <c r="G43" s="84" t="s">
        <v>76</v>
      </c>
      <c r="H43" s="85">
        <v>1175.06808</v>
      </c>
      <c r="I43" s="86">
        <v>0.375718805954878</v>
      </c>
      <c r="J43" s="87">
        <v>231</v>
      </c>
      <c r="K43" s="88">
        <v>5.086874805194805</v>
      </c>
      <c r="L43" s="89"/>
      <c r="M43" s="175"/>
    </row>
    <row r="44" spans="2:13" s="13" customFormat="1" ht="25.5">
      <c r="B44" s="183"/>
      <c r="C44" s="196"/>
      <c r="D44" s="145" t="s">
        <v>77</v>
      </c>
      <c r="E44" s="95">
        <v>40</v>
      </c>
      <c r="F44" s="96" t="s">
        <v>78</v>
      </c>
      <c r="G44" s="97" t="s">
        <v>79</v>
      </c>
      <c r="H44" s="98">
        <v>1785.123937</v>
      </c>
      <c r="I44" s="99">
        <v>0.5707793833452705</v>
      </c>
      <c r="J44" s="100">
        <v>151</v>
      </c>
      <c r="K44" s="101">
        <v>11.82201282781457</v>
      </c>
      <c r="L44" s="102"/>
      <c r="M44" s="175"/>
    </row>
    <row r="45" spans="2:13" s="38" customFormat="1" ht="13.5" thickBot="1">
      <c r="B45" s="183"/>
      <c r="C45" s="196"/>
      <c r="D45" s="223" t="s">
        <v>80</v>
      </c>
      <c r="E45" s="224"/>
      <c r="F45" s="224"/>
      <c r="G45" s="225"/>
      <c r="H45" s="103">
        <v>23334.984948000005</v>
      </c>
      <c r="I45" s="104">
        <v>7.461178489026451</v>
      </c>
      <c r="J45" s="105">
        <v>2183</v>
      </c>
      <c r="K45" s="106">
        <v>10.689411336692627</v>
      </c>
      <c r="L45" s="107">
        <v>1</v>
      </c>
      <c r="M45" s="175"/>
    </row>
    <row r="46" spans="2:13" s="13" customFormat="1" ht="25.5">
      <c r="B46" s="183"/>
      <c r="C46" s="198" t="s">
        <v>81</v>
      </c>
      <c r="D46" s="108"/>
      <c r="E46" s="22">
        <v>28</v>
      </c>
      <c r="F46" s="23" t="s">
        <v>82</v>
      </c>
      <c r="G46" s="24" t="s">
        <v>158</v>
      </c>
      <c r="H46" s="25">
        <v>8.617898</v>
      </c>
      <c r="I46" s="26">
        <v>0.0027555053205095413</v>
      </c>
      <c r="J46" s="27">
        <v>23</v>
      </c>
      <c r="K46" s="28">
        <v>0.37469121739130434</v>
      </c>
      <c r="L46" s="29"/>
      <c r="M46" s="175"/>
    </row>
    <row r="47" spans="2:13" s="13" customFormat="1" ht="25.5">
      <c r="B47" s="183"/>
      <c r="C47" s="196"/>
      <c r="D47" s="109"/>
      <c r="E47" s="30">
        <v>39</v>
      </c>
      <c r="F47" s="31" t="s">
        <v>83</v>
      </c>
      <c r="G47" s="32" t="s">
        <v>84</v>
      </c>
      <c r="H47" s="33">
        <v>14.328552</v>
      </c>
      <c r="I47" s="34">
        <v>0.004581442165038113</v>
      </c>
      <c r="J47" s="35">
        <v>34</v>
      </c>
      <c r="K47" s="36">
        <v>0.421428</v>
      </c>
      <c r="L47" s="37">
        <v>33</v>
      </c>
      <c r="M47" s="175"/>
    </row>
    <row r="48" spans="2:13" s="38" customFormat="1" ht="13.5" thickBot="1">
      <c r="B48" s="183"/>
      <c r="C48" s="199"/>
      <c r="D48" s="176" t="s">
        <v>85</v>
      </c>
      <c r="E48" s="177"/>
      <c r="F48" s="177"/>
      <c r="G48" s="178"/>
      <c r="H48" s="110">
        <v>22.94645</v>
      </c>
      <c r="I48" s="111">
        <v>0.007336947485547654</v>
      </c>
      <c r="J48" s="112">
        <v>57</v>
      </c>
      <c r="K48" s="113">
        <v>0.402569298245614</v>
      </c>
      <c r="L48" s="114">
        <v>33</v>
      </c>
      <c r="M48" s="175"/>
    </row>
    <row r="49" spans="2:13" s="13" customFormat="1" ht="25.5">
      <c r="B49" s="183"/>
      <c r="C49" s="196" t="s">
        <v>86</v>
      </c>
      <c r="E49" s="74">
        <v>41</v>
      </c>
      <c r="F49" s="75" t="s">
        <v>87</v>
      </c>
      <c r="G49" s="76" t="s">
        <v>88</v>
      </c>
      <c r="H49" s="77">
        <v>6681.796902</v>
      </c>
      <c r="I49" s="78">
        <v>2.136452173607203</v>
      </c>
      <c r="J49" s="79">
        <v>1853</v>
      </c>
      <c r="K49" s="80">
        <v>3.605934647598489</v>
      </c>
      <c r="L49" s="81"/>
      <c r="M49" s="175"/>
    </row>
    <row r="50" spans="2:13" s="13" customFormat="1" ht="25.5">
      <c r="B50" s="183"/>
      <c r="C50" s="196"/>
      <c r="E50" s="30">
        <v>42</v>
      </c>
      <c r="F50" s="31" t="s">
        <v>89</v>
      </c>
      <c r="G50" s="32" t="s">
        <v>90</v>
      </c>
      <c r="H50" s="33">
        <v>1322.800589</v>
      </c>
      <c r="I50" s="34">
        <v>0.4229551174732696</v>
      </c>
      <c r="J50" s="35">
        <v>609</v>
      </c>
      <c r="K50" s="36">
        <v>2.1720863530377668</v>
      </c>
      <c r="L50" s="37"/>
      <c r="M50" s="175"/>
    </row>
    <row r="51" spans="2:13" s="38" customFormat="1" ht="13.5" thickBot="1">
      <c r="B51" s="183"/>
      <c r="C51" s="196"/>
      <c r="D51" s="176" t="s">
        <v>91</v>
      </c>
      <c r="E51" s="177"/>
      <c r="F51" s="177"/>
      <c r="G51" s="178"/>
      <c r="H51" s="39">
        <v>8004.597491</v>
      </c>
      <c r="I51" s="40">
        <v>2.559407291080473</v>
      </c>
      <c r="J51" s="41">
        <v>2462</v>
      </c>
      <c r="K51" s="42">
        <v>3.2512581198212835</v>
      </c>
      <c r="L51" s="43"/>
      <c r="M51" s="175"/>
    </row>
    <row r="52" spans="2:13" s="44" customFormat="1" ht="13.5" thickBot="1">
      <c r="B52" s="184"/>
      <c r="C52" s="185" t="s">
        <v>92</v>
      </c>
      <c r="D52" s="186"/>
      <c r="E52" s="186"/>
      <c r="F52" s="186"/>
      <c r="G52" s="187"/>
      <c r="H52" s="45">
        <v>167320.585066</v>
      </c>
      <c r="I52" s="46">
        <v>53.49944526845552</v>
      </c>
      <c r="J52" s="47">
        <v>15608</v>
      </c>
      <c r="K52" s="48">
        <v>10.720181001153255</v>
      </c>
      <c r="L52" s="49">
        <v>34</v>
      </c>
      <c r="M52" s="175"/>
    </row>
    <row r="53" spans="2:13" s="13" customFormat="1" ht="26.25" thickTop="1">
      <c r="B53" s="182" t="s">
        <v>93</v>
      </c>
      <c r="C53" s="115"/>
      <c r="E53" s="74">
        <v>43</v>
      </c>
      <c r="F53" s="75" t="s">
        <v>94</v>
      </c>
      <c r="G53" s="76" t="s">
        <v>159</v>
      </c>
      <c r="H53" s="77">
        <v>505.010416</v>
      </c>
      <c r="I53" s="78">
        <v>0.16147312119506832</v>
      </c>
      <c r="J53" s="79">
        <v>62</v>
      </c>
      <c r="K53" s="80">
        <v>8.14532929032258</v>
      </c>
      <c r="L53" s="81"/>
      <c r="M53" s="175"/>
    </row>
    <row r="54" spans="2:13" s="13" customFormat="1" ht="25.5">
      <c r="B54" s="183"/>
      <c r="C54" s="115"/>
      <c r="E54" s="30">
        <v>44</v>
      </c>
      <c r="F54" s="31" t="s">
        <v>95</v>
      </c>
      <c r="G54" s="32" t="s">
        <v>160</v>
      </c>
      <c r="H54" s="33">
        <v>7569.186514</v>
      </c>
      <c r="I54" s="34">
        <v>2.4201880448406405</v>
      </c>
      <c r="J54" s="35">
        <v>528</v>
      </c>
      <c r="K54" s="36">
        <v>14.335580518939395</v>
      </c>
      <c r="L54" s="37"/>
      <c r="M54" s="175"/>
    </row>
    <row r="55" spans="2:13" s="13" customFormat="1" ht="38.25">
      <c r="B55" s="183"/>
      <c r="C55" s="115"/>
      <c r="E55" s="30">
        <v>45</v>
      </c>
      <c r="F55" s="31" t="s">
        <v>96</v>
      </c>
      <c r="G55" s="32" t="s">
        <v>161</v>
      </c>
      <c r="H55" s="33">
        <v>4492.599024</v>
      </c>
      <c r="I55" s="34">
        <v>1.4364733155983016</v>
      </c>
      <c r="J55" s="35">
        <v>528</v>
      </c>
      <c r="K55" s="36">
        <v>8.508710272727273</v>
      </c>
      <c r="L55" s="37"/>
      <c r="M55" s="175"/>
    </row>
    <row r="56" spans="2:13" s="13" customFormat="1" ht="25.5">
      <c r="B56" s="183"/>
      <c r="C56" s="115"/>
      <c r="E56" s="82">
        <v>46</v>
      </c>
      <c r="F56" s="83" t="s">
        <v>97</v>
      </c>
      <c r="G56" s="84" t="s">
        <v>162</v>
      </c>
      <c r="H56" s="33">
        <v>1422.439378</v>
      </c>
      <c r="I56" s="34">
        <v>0.4548138390801658</v>
      </c>
      <c r="J56" s="35">
        <v>622</v>
      </c>
      <c r="K56" s="36">
        <v>2.286880028938907</v>
      </c>
      <c r="L56" s="37"/>
      <c r="M56" s="175"/>
    </row>
    <row r="57" spans="2:13" s="44" customFormat="1" ht="13.5" thickBot="1">
      <c r="B57" s="184"/>
      <c r="C57" s="179" t="s">
        <v>98</v>
      </c>
      <c r="D57" s="180"/>
      <c r="E57" s="180"/>
      <c r="F57" s="180"/>
      <c r="G57" s="181"/>
      <c r="H57" s="116">
        <v>13989.235332</v>
      </c>
      <c r="I57" s="117">
        <v>4.472948320714176</v>
      </c>
      <c r="J57" s="118">
        <v>1740</v>
      </c>
      <c r="K57" s="119">
        <v>8.039790420689656</v>
      </c>
      <c r="L57" s="120"/>
      <c r="M57" s="175"/>
    </row>
    <row r="58" spans="2:13" s="13" customFormat="1" ht="39" thickTop="1">
      <c r="B58" s="182" t="s">
        <v>99</v>
      </c>
      <c r="C58" s="196" t="s">
        <v>100</v>
      </c>
      <c r="E58" s="74">
        <v>47</v>
      </c>
      <c r="F58" s="75" t="s">
        <v>101</v>
      </c>
      <c r="G58" s="76" t="s">
        <v>102</v>
      </c>
      <c r="H58" s="77">
        <v>42735.740979</v>
      </c>
      <c r="I58" s="78">
        <v>13.66441812650279</v>
      </c>
      <c r="J58" s="79">
        <v>6978</v>
      </c>
      <c r="K58" s="80">
        <v>6.1243538233018056</v>
      </c>
      <c r="L58" s="81"/>
      <c r="M58" s="175"/>
    </row>
    <row r="59" spans="2:13" s="13" customFormat="1" ht="12.75">
      <c r="B59" s="183"/>
      <c r="C59" s="196"/>
      <c r="E59" s="30">
        <v>48</v>
      </c>
      <c r="F59" s="31" t="s">
        <v>103</v>
      </c>
      <c r="G59" s="32" t="s">
        <v>104</v>
      </c>
      <c r="H59" s="33">
        <v>334.117805</v>
      </c>
      <c r="I59" s="34">
        <v>0.10683154863917738</v>
      </c>
      <c r="J59" s="35">
        <v>32</v>
      </c>
      <c r="K59" s="36">
        <v>10.44118140625</v>
      </c>
      <c r="L59" s="37"/>
      <c r="M59" s="175"/>
    </row>
    <row r="60" spans="2:13" s="13" customFormat="1" ht="25.5">
      <c r="B60" s="183"/>
      <c r="C60" s="196"/>
      <c r="E60" s="30">
        <v>49</v>
      </c>
      <c r="F60" s="31" t="s">
        <v>105</v>
      </c>
      <c r="G60" s="32" t="s">
        <v>106</v>
      </c>
      <c r="H60" s="33">
        <v>17434.307365</v>
      </c>
      <c r="I60" s="34">
        <v>5.574483093633295</v>
      </c>
      <c r="J60" s="35">
        <v>2911</v>
      </c>
      <c r="K60" s="36">
        <v>5.989112801442803</v>
      </c>
      <c r="L60" s="37"/>
      <c r="M60" s="175"/>
    </row>
    <row r="61" spans="2:13" s="13" customFormat="1" ht="38.25">
      <c r="B61" s="183"/>
      <c r="C61" s="196"/>
      <c r="E61" s="30">
        <v>50</v>
      </c>
      <c r="F61" s="31" t="s">
        <v>107</v>
      </c>
      <c r="G61" s="32" t="s">
        <v>108</v>
      </c>
      <c r="H61" s="33">
        <v>3810.068469</v>
      </c>
      <c r="I61" s="34">
        <v>1.2182395217296773</v>
      </c>
      <c r="J61" s="35">
        <v>613</v>
      </c>
      <c r="K61" s="36">
        <v>6.215446115823817</v>
      </c>
      <c r="L61" s="37"/>
      <c r="M61" s="175"/>
    </row>
    <row r="62" spans="2:13" s="13" customFormat="1" ht="38.25">
      <c r="B62" s="183"/>
      <c r="C62" s="196"/>
      <c r="E62" s="30">
        <v>51</v>
      </c>
      <c r="F62" s="31" t="s">
        <v>109</v>
      </c>
      <c r="G62" s="32" t="s">
        <v>108</v>
      </c>
      <c r="H62" s="33">
        <v>3436.28414</v>
      </c>
      <c r="I62" s="34">
        <v>1.0987249130301326</v>
      </c>
      <c r="J62" s="35">
        <v>456</v>
      </c>
      <c r="K62" s="36">
        <v>7.535710833333334</v>
      </c>
      <c r="L62" s="37"/>
      <c r="M62" s="175"/>
    </row>
    <row r="63" spans="2:13" s="13" customFormat="1" ht="25.5">
      <c r="B63" s="183"/>
      <c r="C63" s="196"/>
      <c r="E63" s="30">
        <v>52</v>
      </c>
      <c r="F63" s="31" t="s">
        <v>110</v>
      </c>
      <c r="G63" s="32" t="s">
        <v>111</v>
      </c>
      <c r="H63" s="33">
        <v>104.822097</v>
      </c>
      <c r="I63" s="34">
        <v>0.03351604370235842</v>
      </c>
      <c r="J63" s="35">
        <v>51</v>
      </c>
      <c r="K63" s="36">
        <v>2.0553352352941174</v>
      </c>
      <c r="L63" s="37">
        <v>5</v>
      </c>
      <c r="M63" s="175"/>
    </row>
    <row r="64" spans="2:13" s="13" customFormat="1" ht="25.5">
      <c r="B64" s="183"/>
      <c r="C64" s="196"/>
      <c r="E64" s="30">
        <v>53</v>
      </c>
      <c r="F64" s="31" t="s">
        <v>112</v>
      </c>
      <c r="G64" s="32" t="s">
        <v>113</v>
      </c>
      <c r="H64" s="33">
        <v>412.520119</v>
      </c>
      <c r="I64" s="34">
        <v>0.13190007386043895</v>
      </c>
      <c r="J64" s="35">
        <v>398</v>
      </c>
      <c r="K64" s="36">
        <v>1.0364827110552763</v>
      </c>
      <c r="L64" s="37">
        <v>914</v>
      </c>
      <c r="M64" s="175"/>
    </row>
    <row r="65" spans="2:13" s="38" customFormat="1" ht="13.5" thickBot="1">
      <c r="B65" s="183"/>
      <c r="C65" s="199"/>
      <c r="D65" s="176" t="s">
        <v>114</v>
      </c>
      <c r="E65" s="177"/>
      <c r="F65" s="177"/>
      <c r="G65" s="178"/>
      <c r="H65" s="110">
        <v>68267.860974</v>
      </c>
      <c r="I65" s="111">
        <v>21.828113321097863</v>
      </c>
      <c r="J65" s="112">
        <v>11439</v>
      </c>
      <c r="K65" s="113">
        <v>5.967992042486231</v>
      </c>
      <c r="L65" s="114">
        <v>919</v>
      </c>
      <c r="M65" s="175"/>
    </row>
    <row r="66" spans="2:13" s="13" customFormat="1" ht="25.5">
      <c r="B66" s="183"/>
      <c r="C66" s="198" t="s">
        <v>115</v>
      </c>
      <c r="E66" s="74">
        <v>54</v>
      </c>
      <c r="F66" s="75" t="s">
        <v>116</v>
      </c>
      <c r="G66" s="76" t="s">
        <v>117</v>
      </c>
      <c r="H66" s="77">
        <v>426.825408</v>
      </c>
      <c r="I66" s="78">
        <v>0.13647407786361077</v>
      </c>
      <c r="J66" s="79">
        <v>48</v>
      </c>
      <c r="K66" s="80">
        <v>8.892196</v>
      </c>
      <c r="L66" s="81"/>
      <c r="M66" s="175"/>
    </row>
    <row r="67" spans="2:13" s="13" customFormat="1" ht="25.5">
      <c r="B67" s="183"/>
      <c r="C67" s="196"/>
      <c r="E67" s="30">
        <v>55</v>
      </c>
      <c r="F67" s="31" t="s">
        <v>118</v>
      </c>
      <c r="G67" s="32" t="s">
        <v>119</v>
      </c>
      <c r="H67" s="33">
        <v>156.334364</v>
      </c>
      <c r="I67" s="34">
        <v>0.049986687215429475</v>
      </c>
      <c r="J67" s="35">
        <v>156</v>
      </c>
      <c r="K67" s="36">
        <v>1.002143358974359</v>
      </c>
      <c r="L67" s="37">
        <v>68</v>
      </c>
      <c r="M67" s="175"/>
    </row>
    <row r="68" spans="2:13" s="13" customFormat="1" ht="12.75">
      <c r="B68" s="183"/>
      <c r="C68" s="196"/>
      <c r="E68" s="30">
        <v>56</v>
      </c>
      <c r="F68" s="31" t="s">
        <v>120</v>
      </c>
      <c r="G68" s="32" t="s">
        <v>121</v>
      </c>
      <c r="H68" s="33">
        <v>845.948135</v>
      </c>
      <c r="I68" s="34">
        <v>0.2704852838670896</v>
      </c>
      <c r="J68" s="35">
        <v>292</v>
      </c>
      <c r="K68" s="36">
        <v>2.897082654109589</v>
      </c>
      <c r="L68" s="37">
        <v>12</v>
      </c>
      <c r="M68" s="175"/>
    </row>
    <row r="69" spans="2:13" s="13" customFormat="1" ht="25.5">
      <c r="B69" s="183"/>
      <c r="C69" s="196"/>
      <c r="E69" s="30">
        <v>57</v>
      </c>
      <c r="F69" s="31" t="s">
        <v>122</v>
      </c>
      <c r="G69" s="32" t="s">
        <v>123</v>
      </c>
      <c r="H69" s="33">
        <v>1347.804532</v>
      </c>
      <c r="I69" s="34">
        <v>0.43094993221466216</v>
      </c>
      <c r="J69" s="35">
        <v>171</v>
      </c>
      <c r="K69" s="36">
        <v>7.881897847953217</v>
      </c>
      <c r="L69" s="37"/>
      <c r="M69" s="175"/>
    </row>
    <row r="70" spans="2:13" s="13" customFormat="1" ht="38.25">
      <c r="B70" s="183"/>
      <c r="C70" s="196"/>
      <c r="E70" s="30">
        <v>58</v>
      </c>
      <c r="F70" s="31" t="s">
        <v>124</v>
      </c>
      <c r="G70" s="32" t="s">
        <v>125</v>
      </c>
      <c r="H70" s="33">
        <v>137.014957</v>
      </c>
      <c r="I70" s="34">
        <v>0.04380945829283266</v>
      </c>
      <c r="J70" s="35">
        <v>8</v>
      </c>
      <c r="K70" s="36">
        <v>17.126869625</v>
      </c>
      <c r="L70" s="37"/>
      <c r="M70" s="175"/>
    </row>
    <row r="71" spans="2:13" s="13" customFormat="1" ht="25.5">
      <c r="B71" s="183"/>
      <c r="C71" s="196"/>
      <c r="E71" s="30">
        <v>59</v>
      </c>
      <c r="F71" s="31" t="s">
        <v>126</v>
      </c>
      <c r="G71" s="32" t="s">
        <v>127</v>
      </c>
      <c r="H71" s="33">
        <v>135.133118</v>
      </c>
      <c r="I71" s="34">
        <v>0.04320775502634675</v>
      </c>
      <c r="J71" s="35">
        <v>32</v>
      </c>
      <c r="K71" s="36">
        <v>4.2229099375</v>
      </c>
      <c r="L71" s="37"/>
      <c r="M71" s="175"/>
    </row>
    <row r="72" spans="2:13" s="38" customFormat="1" ht="13.5" thickBot="1">
      <c r="B72" s="183"/>
      <c r="C72" s="196"/>
      <c r="D72" s="176" t="s">
        <v>128</v>
      </c>
      <c r="E72" s="177"/>
      <c r="F72" s="177"/>
      <c r="G72" s="178"/>
      <c r="H72" s="39">
        <v>3049.0605140000002</v>
      </c>
      <c r="I72" s="40">
        <v>0.9749131944799714</v>
      </c>
      <c r="J72" s="41">
        <v>707</v>
      </c>
      <c r="K72" s="42">
        <v>4.312673994342291</v>
      </c>
      <c r="L72" s="43">
        <v>80</v>
      </c>
      <c r="M72" s="175"/>
    </row>
    <row r="73" spans="2:13" s="44" customFormat="1" ht="13.5" thickBot="1">
      <c r="B73" s="184"/>
      <c r="C73" s="185" t="s">
        <v>129</v>
      </c>
      <c r="D73" s="186"/>
      <c r="E73" s="186"/>
      <c r="F73" s="186"/>
      <c r="G73" s="187"/>
      <c r="H73" s="45">
        <v>71316.92148799999</v>
      </c>
      <c r="I73" s="46">
        <v>22.803026515577837</v>
      </c>
      <c r="J73" s="47">
        <v>12146</v>
      </c>
      <c r="K73" s="48">
        <v>5.871638521982545</v>
      </c>
      <c r="L73" s="49">
        <v>999</v>
      </c>
      <c r="M73" s="175"/>
    </row>
    <row r="74" spans="2:13" s="13" customFormat="1" ht="26.25" thickTop="1">
      <c r="B74" s="182" t="s">
        <v>130</v>
      </c>
      <c r="C74" s="195" t="s">
        <v>131</v>
      </c>
      <c r="E74" s="74">
        <v>60</v>
      </c>
      <c r="F74" s="75" t="s">
        <v>132</v>
      </c>
      <c r="G74" s="76" t="s">
        <v>133</v>
      </c>
      <c r="H74" s="77">
        <v>20.52283</v>
      </c>
      <c r="I74" s="78">
        <v>0.006562013991916918</v>
      </c>
      <c r="J74" s="79">
        <v>2</v>
      </c>
      <c r="K74" s="80">
        <v>10.261415</v>
      </c>
      <c r="L74" s="81"/>
      <c r="M74" s="175"/>
    </row>
    <row r="75" spans="2:13" s="13" customFormat="1" ht="25.5">
      <c r="B75" s="183"/>
      <c r="C75" s="196"/>
      <c r="E75" s="30">
        <v>61</v>
      </c>
      <c r="F75" s="31" t="s">
        <v>134</v>
      </c>
      <c r="G75" s="32" t="s">
        <v>163</v>
      </c>
      <c r="H75" s="33">
        <v>41.609758</v>
      </c>
      <c r="I75" s="34">
        <v>0.013304393896761652</v>
      </c>
      <c r="J75" s="35">
        <v>5</v>
      </c>
      <c r="K75" s="36">
        <v>8.3219516</v>
      </c>
      <c r="L75" s="37"/>
      <c r="M75" s="175"/>
    </row>
    <row r="76" spans="2:13" s="13" customFormat="1" ht="38.25">
      <c r="B76" s="183"/>
      <c r="C76" s="196"/>
      <c r="E76" s="82">
        <v>62</v>
      </c>
      <c r="F76" s="83" t="s">
        <v>135</v>
      </c>
      <c r="G76" s="84" t="s">
        <v>136</v>
      </c>
      <c r="H76" s="33">
        <v>61.571999</v>
      </c>
      <c r="I76" s="34">
        <v>0.01968716395098992</v>
      </c>
      <c r="J76" s="35">
        <v>22</v>
      </c>
      <c r="K76" s="36">
        <v>2.7987272272727273</v>
      </c>
      <c r="L76" s="37"/>
      <c r="M76" s="175"/>
    </row>
    <row r="77" spans="2:13" s="38" customFormat="1" ht="13.5" thickBot="1">
      <c r="B77" s="183"/>
      <c r="C77" s="197"/>
      <c r="D77" s="200" t="s">
        <v>137</v>
      </c>
      <c r="E77" s="177"/>
      <c r="F77" s="177"/>
      <c r="G77" s="178"/>
      <c r="H77" s="39">
        <v>123.704587</v>
      </c>
      <c r="I77" s="40">
        <v>0.0395535718396685</v>
      </c>
      <c r="J77" s="41">
        <v>29</v>
      </c>
      <c r="K77" s="42">
        <v>4.265675413793104</v>
      </c>
      <c r="L77" s="43"/>
      <c r="M77" s="175"/>
    </row>
    <row r="78" spans="2:13" s="13" customFormat="1" ht="25.5">
      <c r="B78" s="183"/>
      <c r="C78" s="198" t="s">
        <v>138</v>
      </c>
      <c r="D78" s="108"/>
      <c r="E78" s="22">
        <v>63</v>
      </c>
      <c r="F78" s="23" t="s">
        <v>139</v>
      </c>
      <c r="G78" s="24" t="s">
        <v>140</v>
      </c>
      <c r="H78" s="25">
        <v>16.919252</v>
      </c>
      <c r="I78" s="26">
        <v>0.005409798178748658</v>
      </c>
      <c r="J78" s="27">
        <v>5</v>
      </c>
      <c r="K78" s="28">
        <v>3.3838504</v>
      </c>
      <c r="L78" s="29">
        <v>19</v>
      </c>
      <c r="M78" s="175"/>
    </row>
    <row r="79" spans="2:13" s="13" customFormat="1" ht="25.5">
      <c r="B79" s="183"/>
      <c r="C79" s="196"/>
      <c r="D79" s="109"/>
      <c r="E79" s="30">
        <v>64</v>
      </c>
      <c r="F79" s="31" t="s">
        <v>141</v>
      </c>
      <c r="G79" s="32" t="s">
        <v>142</v>
      </c>
      <c r="H79" s="33">
        <v>96.368882</v>
      </c>
      <c r="I79" s="34">
        <v>0.03081319447997135</v>
      </c>
      <c r="J79" s="35">
        <v>78</v>
      </c>
      <c r="K79" s="36">
        <v>1.2354984871794872</v>
      </c>
      <c r="L79" s="37">
        <v>476</v>
      </c>
      <c r="M79" s="175"/>
    </row>
    <row r="80" spans="2:13" s="13" customFormat="1" ht="25.5">
      <c r="B80" s="183"/>
      <c r="C80" s="196"/>
      <c r="D80" s="109"/>
      <c r="E80" s="30">
        <v>65</v>
      </c>
      <c r="F80" s="31" t="s">
        <v>143</v>
      </c>
      <c r="G80" s="32" t="s">
        <v>144</v>
      </c>
      <c r="H80" s="33">
        <v>33.626815</v>
      </c>
      <c r="I80" s="34">
        <v>0.010751910459405536</v>
      </c>
      <c r="J80" s="35">
        <v>13</v>
      </c>
      <c r="K80" s="36">
        <v>2.586678076923077</v>
      </c>
      <c r="L80" s="37"/>
      <c r="M80" s="175"/>
    </row>
    <row r="81" spans="2:13" s="38" customFormat="1" ht="13.5" thickBot="1">
      <c r="B81" s="183"/>
      <c r="C81" s="199"/>
      <c r="D81" s="176" t="s">
        <v>145</v>
      </c>
      <c r="E81" s="177"/>
      <c r="F81" s="177"/>
      <c r="G81" s="178"/>
      <c r="H81" s="110">
        <v>146.914949</v>
      </c>
      <c r="I81" s="111">
        <v>0.04697490311812555</v>
      </c>
      <c r="J81" s="112">
        <v>96</v>
      </c>
      <c r="K81" s="113">
        <v>1.5303640520833335</v>
      </c>
      <c r="L81" s="114">
        <v>495</v>
      </c>
      <c r="M81" s="175"/>
    </row>
    <row r="82" spans="2:13" s="13" customFormat="1" ht="25.5">
      <c r="B82" s="183"/>
      <c r="C82" s="196" t="s">
        <v>146</v>
      </c>
      <c r="E82" s="74">
        <v>66</v>
      </c>
      <c r="F82" s="75" t="s">
        <v>147</v>
      </c>
      <c r="G82" s="76" t="s">
        <v>148</v>
      </c>
      <c r="H82" s="77">
        <v>1.883284</v>
      </c>
      <c r="I82" s="78">
        <v>0.0006021652939069934</v>
      </c>
      <c r="J82" s="79">
        <v>3</v>
      </c>
      <c r="K82" s="80">
        <v>0.6277613333333333</v>
      </c>
      <c r="L82" s="81">
        <v>818</v>
      </c>
      <c r="M82" s="175"/>
    </row>
    <row r="83" spans="2:13" s="13" customFormat="1" ht="25.5">
      <c r="B83" s="183"/>
      <c r="C83" s="196"/>
      <c r="E83" s="30">
        <v>67</v>
      </c>
      <c r="F83" s="31" t="s">
        <v>149</v>
      </c>
      <c r="G83" s="32" t="s">
        <v>150</v>
      </c>
      <c r="H83" s="33">
        <v>20.721071</v>
      </c>
      <c r="I83" s="34">
        <v>0.006625399997442062</v>
      </c>
      <c r="J83" s="35">
        <v>7</v>
      </c>
      <c r="K83" s="36">
        <v>2.9601529999999996</v>
      </c>
      <c r="L83" s="37">
        <v>71</v>
      </c>
      <c r="M83" s="175"/>
    </row>
    <row r="84" spans="2:13" s="13" customFormat="1" ht="38.25">
      <c r="B84" s="183"/>
      <c r="C84" s="196"/>
      <c r="E84" s="82">
        <v>68</v>
      </c>
      <c r="F84" s="150" t="s">
        <v>151</v>
      </c>
      <c r="G84" s="151" t="s">
        <v>152</v>
      </c>
      <c r="H84" s="33">
        <v>12.49477</v>
      </c>
      <c r="I84" s="34">
        <v>0.003995104747531591</v>
      </c>
      <c r="J84" s="35">
        <v>5</v>
      </c>
      <c r="K84" s="36">
        <v>2.4989540000000003</v>
      </c>
      <c r="L84" s="37"/>
      <c r="M84" s="175"/>
    </row>
    <row r="85" spans="2:13" s="44" customFormat="1" ht="13.5" thickBot="1">
      <c r="B85" s="194"/>
      <c r="C85" s="179" t="s">
        <v>153</v>
      </c>
      <c r="D85" s="180"/>
      <c r="E85" s="180"/>
      <c r="F85" s="180"/>
      <c r="G85" s="181"/>
      <c r="H85" s="116">
        <v>305.71866100000005</v>
      </c>
      <c r="I85" s="117">
        <v>0.0977511449966747</v>
      </c>
      <c r="J85" s="118">
        <v>140</v>
      </c>
      <c r="K85" s="119">
        <v>2.1837047214285716</v>
      </c>
      <c r="L85" s="120">
        <v>1384</v>
      </c>
      <c r="M85" s="175"/>
    </row>
    <row r="86" spans="2:13" s="13" customFormat="1" ht="51.75" thickTop="1">
      <c r="B86" s="188" t="s">
        <v>154</v>
      </c>
      <c r="C86" s="189"/>
      <c r="D86" s="190"/>
      <c r="E86" s="74">
        <v>69</v>
      </c>
      <c r="F86" s="75" t="s">
        <v>155</v>
      </c>
      <c r="G86" s="75" t="s">
        <v>156</v>
      </c>
      <c r="H86" s="77">
        <v>284.070351</v>
      </c>
      <c r="I86" s="78">
        <v>0.09082926759860849</v>
      </c>
      <c r="J86" s="79">
        <v>91</v>
      </c>
      <c r="K86" s="80">
        <v>3.121652208791209</v>
      </c>
      <c r="L86" s="81"/>
      <c r="M86" s="175"/>
    </row>
    <row r="87" spans="2:13" s="13" customFormat="1" ht="26.25" thickBot="1">
      <c r="B87" s="191"/>
      <c r="C87" s="192"/>
      <c r="D87" s="193"/>
      <c r="E87" s="121" t="s">
        <v>171</v>
      </c>
      <c r="F87" s="122" t="s">
        <v>157</v>
      </c>
      <c r="G87" s="123" t="s">
        <v>156</v>
      </c>
      <c r="H87" s="124">
        <v>3773.950116</v>
      </c>
      <c r="I87" s="125">
        <v>1.2066909615286232</v>
      </c>
      <c r="J87" s="126">
        <v>1686</v>
      </c>
      <c r="K87" s="127">
        <v>2.2384045765124556</v>
      </c>
      <c r="L87" s="128"/>
      <c r="M87" s="175"/>
    </row>
    <row r="88" spans="2:13" s="129" customFormat="1" ht="13.5" thickTop="1">
      <c r="B88" s="130"/>
      <c r="C88" s="131"/>
      <c r="E88" s="132"/>
      <c r="F88" s="133"/>
      <c r="G88" s="133"/>
      <c r="H88" s="134"/>
      <c r="I88" s="135"/>
      <c r="J88" s="136"/>
      <c r="K88" s="137"/>
      <c r="L88" s="136"/>
      <c r="M88" s="135"/>
    </row>
  </sheetData>
  <sheetProtection/>
  <mergeCells count="45">
    <mergeCell ref="E3:G3"/>
    <mergeCell ref="H3:H4"/>
    <mergeCell ref="I3:I4"/>
    <mergeCell ref="J3:J4"/>
    <mergeCell ref="K3:K4"/>
    <mergeCell ref="L3:L4"/>
    <mergeCell ref="B5:B13"/>
    <mergeCell ref="C5:D5"/>
    <mergeCell ref="C6:C12"/>
    <mergeCell ref="D6:D9"/>
    <mergeCell ref="D10:D11"/>
    <mergeCell ref="B3:D3"/>
    <mergeCell ref="D12:G12"/>
    <mergeCell ref="C13:G13"/>
    <mergeCell ref="B14:B52"/>
    <mergeCell ref="C14:C33"/>
    <mergeCell ref="D14:D15"/>
    <mergeCell ref="D16:D21"/>
    <mergeCell ref="D22:D32"/>
    <mergeCell ref="D33:G33"/>
    <mergeCell ref="C34:C45"/>
    <mergeCell ref="D34:D40"/>
    <mergeCell ref="D42:D43"/>
    <mergeCell ref="D45:G45"/>
    <mergeCell ref="C46:C48"/>
    <mergeCell ref="D48:G48"/>
    <mergeCell ref="C49:C51"/>
    <mergeCell ref="D51:G51"/>
    <mergeCell ref="C52:G52"/>
    <mergeCell ref="B53:B57"/>
    <mergeCell ref="C57:G57"/>
    <mergeCell ref="B58:B73"/>
    <mergeCell ref="C58:C65"/>
    <mergeCell ref="D65:G65"/>
    <mergeCell ref="C66:C72"/>
    <mergeCell ref="D72:G72"/>
    <mergeCell ref="C73:G73"/>
    <mergeCell ref="B86:D87"/>
    <mergeCell ref="B74:B85"/>
    <mergeCell ref="C74:C77"/>
    <mergeCell ref="D77:G77"/>
    <mergeCell ref="C78:C81"/>
    <mergeCell ref="D81:G81"/>
    <mergeCell ref="C82:C84"/>
    <mergeCell ref="C85:G8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IGiPZ 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Matuszkiewicz</dc:creator>
  <cp:keywords/>
  <dc:description/>
  <cp:lastModifiedBy>j.wolski</cp:lastModifiedBy>
  <cp:lastPrinted>2023-06-28T12:26:20Z</cp:lastPrinted>
  <dcterms:created xsi:type="dcterms:W3CDTF">2008-12-31T13:14:03Z</dcterms:created>
  <dcterms:modified xsi:type="dcterms:W3CDTF">2023-06-28T14:08:11Z</dcterms:modified>
  <cp:category/>
  <cp:version/>
  <cp:contentType/>
  <cp:contentStatus/>
</cp:coreProperties>
</file>